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pivotTables/pivotTable1.xml" ContentType="application/vnd.openxmlformats-officedocument.spreadsheetml.pivotTable+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comments10.xml" ContentType="application/vnd.openxmlformats-officedocument.spreadsheetml.comments+xml"/>
  <Override PartName="/xl/comments11.xml" ContentType="application/vnd.openxmlformats-officedocument.spreadsheetml.comments+xml"/>
  <Override PartName="/xl/comments12.xml" ContentType="application/vnd.openxmlformats-officedocument.spreadsheetml.comments+xml"/>
  <Override PartName="/xl/comments13.xml" ContentType="application/vnd.openxmlformats-officedocument.spreadsheetml.comments+xml"/>
  <Override PartName="/xl/comments14.xml" ContentType="application/vnd.openxmlformats-officedocument.spreadsheetml.comments+xml"/>
  <Override PartName="/xl/comments15.xml" ContentType="application/vnd.openxmlformats-officedocument.spreadsheetml.comments+xml"/>
  <Override PartName="/xl/comments16.xml" ContentType="application/vnd.openxmlformats-officedocument.spreadsheetml.comments+xml"/>
  <Override PartName="/xl/comments17.xml" ContentType="application/vnd.openxmlformats-officedocument.spreadsheetml.comments+xml"/>
  <Override PartName="/xl/comments18.xml" ContentType="application/vnd.openxmlformats-officedocument.spreadsheetml.comments+xml"/>
  <Override PartName="/xl/comments19.xml" ContentType="application/vnd.openxmlformats-officedocument.spreadsheetml.comments+xml"/>
  <Override PartName="/xl/comments20.xml" ContentType="application/vnd.openxmlformats-officedocument.spreadsheetml.comments+xml"/>
  <Override PartName="/xl/comments21.xml" ContentType="application/vnd.openxmlformats-officedocument.spreadsheetml.comments+xml"/>
  <Override PartName="/xl/comments2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updateLinks="never" hidePivotFieldList="1"/>
  <mc:AlternateContent xmlns:mc="http://schemas.openxmlformats.org/markup-compatibility/2006">
    <mc:Choice Requires="x15">
      <x15ac:absPath xmlns:x15ac="http://schemas.microsoft.com/office/spreadsheetml/2010/11/ac" url="W:\CRP3.7\CRP001\Activity\Activity Sheet\Consolidated Activity Sheet\New\UPDATED\"/>
    </mc:Choice>
  </mc:AlternateContent>
  <bookViews>
    <workbookView xWindow="0" yWindow="0" windowWidth="21600" windowHeight="9435" tabRatio="809" firstSheet="11" activeTab="13"/>
  </bookViews>
  <sheets>
    <sheet name="Notes" sheetId="1" r:id="rId1"/>
    <sheet name="Act 2.1.1 SLU" sheetId="2" state="hidden" r:id="rId2"/>
    <sheet name="Cover sheet" sheetId="27" r:id="rId3"/>
    <sheet name="Staff time " sheetId="28" r:id="rId4"/>
    <sheet name="Summary Sheet" sheetId="26" r:id="rId5"/>
    <sheet name="Consolidated Logframe" sheetId="25" r:id="rId6"/>
    <sheet name="Act 2.1.1 ILRI" sheetId="16" r:id="rId7"/>
    <sheet name="Act 2.1.2 ILRI" sheetId="4" r:id="rId8"/>
    <sheet name="Act 2.2.1 SLU" sheetId="17" r:id="rId9"/>
    <sheet name="Act 2.2.1 ICARDA" sheetId="18" r:id="rId10"/>
    <sheet name="Act 2.2.1 ILRI" sheetId="5" r:id="rId11"/>
    <sheet name="Act 2.2.4 ILRI" sheetId="6" r:id="rId12"/>
    <sheet name=" Act 2.2.2.SLU" sheetId="19" r:id="rId13"/>
    <sheet name="Act 2.2.4 SLUUM" sheetId="30" r:id="rId14"/>
    <sheet name="Act 2.2.3 SLU" sheetId="20" state="hidden" r:id="rId15"/>
    <sheet name="Act 2.2.4 SLU" sheetId="21" state="hidden" r:id="rId16"/>
    <sheet name="Act 2.3.1 ILRI" sheetId="9" r:id="rId17"/>
    <sheet name="Act 2.3.2 ILRI" sheetId="11" r:id="rId18"/>
    <sheet name="Act 2.3.3 ILRI" sheetId="12" r:id="rId19"/>
    <sheet name="Act 2.3.4 ILRI" sheetId="13" r:id="rId20"/>
    <sheet name="Act 2.3.5 ILRI" sheetId="14" r:id="rId21"/>
    <sheet name="Act 2.3.6 ILRI" sheetId="23" r:id="rId22"/>
    <sheet name="Act 2.4.1 ILRI" sheetId="15" r:id="rId23"/>
    <sheet name="Ulfs Management Time " sheetId="29" state="hidden" r:id="rId24"/>
    <sheet name="Look-upSheet" sheetId="3" r:id="rId25"/>
    <sheet name="Sheet1" sheetId="24" state="hidden" r:id="rId26"/>
  </sheets>
  <externalReferences>
    <externalReference r:id="rId27"/>
    <externalReference r:id="rId28"/>
    <externalReference r:id="rId29"/>
  </externalReferences>
  <definedNames>
    <definedName name="ABC">'[1]Lists for drop-downs'!$C$4:$C$9</definedName>
    <definedName name="Flagship">#REF!</definedName>
    <definedName name="Partners">#REF!</definedName>
  </definedNames>
  <calcPr calcId="152511" concurrentCalc="0"/>
  <pivotCaches>
    <pivotCache cacheId="33" r:id="rId30"/>
  </pivotCaches>
  <extLst>
    <ext xmlns:mx="http://schemas.microsoft.com/office/mac/excel/2008/main" uri="{7523E5D3-25F3-A5E0-1632-64F254C22452}">
      <mx:ArchID Flags="2"/>
    </ext>
  </extLst>
</workbook>
</file>

<file path=xl/calcChain.xml><?xml version="1.0" encoding="utf-8"?>
<calcChain xmlns="http://schemas.openxmlformats.org/spreadsheetml/2006/main">
  <c r="P55" i="28" l="1"/>
  <c r="P54" i="28"/>
  <c r="P53" i="28"/>
  <c r="P52" i="28"/>
  <c r="P50" i="28"/>
  <c r="P49" i="28"/>
  <c r="P48" i="28"/>
  <c r="P47" i="28"/>
  <c r="P46" i="28"/>
  <c r="P45" i="28"/>
  <c r="P44" i="28"/>
  <c r="P43" i="28"/>
  <c r="P42" i="28"/>
  <c r="P41" i="28"/>
  <c r="P40" i="28"/>
  <c r="P39" i="28"/>
  <c r="P38" i="28"/>
  <c r="P37" i="28"/>
  <c r="P36" i="28"/>
  <c r="P35" i="28"/>
  <c r="P34" i="28"/>
  <c r="P33" i="28"/>
  <c r="P32" i="28"/>
  <c r="P31" i="28"/>
  <c r="P30" i="28"/>
  <c r="P29" i="28"/>
  <c r="P28" i="28"/>
  <c r="P27" i="28"/>
  <c r="P26" i="28"/>
  <c r="P25" i="28"/>
  <c r="P24" i="28"/>
  <c r="P23" i="28"/>
  <c r="P22" i="28"/>
  <c r="P21" i="28"/>
  <c r="P20" i="28"/>
  <c r="P19" i="28"/>
  <c r="P18" i="28"/>
  <c r="P17" i="28"/>
  <c r="P16" i="28"/>
  <c r="P15" i="28"/>
  <c r="P14" i="28"/>
  <c r="P13" i="28"/>
  <c r="P12" i="28"/>
  <c r="P11" i="28"/>
  <c r="P10" i="28"/>
  <c r="P9" i="28"/>
  <c r="P8" i="28"/>
  <c r="P7" i="28"/>
  <c r="P5" i="28"/>
  <c r="J9" i="30"/>
  <c r="A120" i="30"/>
  <c r="I9" i="30"/>
  <c r="A113" i="30"/>
  <c r="H9" i="30"/>
  <c r="A106" i="30"/>
  <c r="G9" i="30"/>
  <c r="A99" i="30"/>
  <c r="F9" i="30"/>
  <c r="A92" i="30"/>
  <c r="E9" i="30"/>
  <c r="A85" i="30"/>
  <c r="D9" i="30"/>
  <c r="A78" i="30"/>
  <c r="C9" i="30"/>
  <c r="A71" i="30"/>
  <c r="B47" i="30"/>
  <c r="B48" i="30"/>
  <c r="B49" i="30"/>
  <c r="E4" i="30"/>
  <c r="E3" i="30"/>
  <c r="J9" i="29"/>
  <c r="A120" i="29"/>
  <c r="I9" i="29"/>
  <c r="A113" i="29"/>
  <c r="H9" i="29"/>
  <c r="A106" i="29"/>
  <c r="G9" i="29"/>
  <c r="A99" i="29"/>
  <c r="F9" i="29"/>
  <c r="A92" i="29"/>
  <c r="E9" i="29"/>
  <c r="A85" i="29"/>
  <c r="D9" i="29"/>
  <c r="A78" i="29"/>
  <c r="C9" i="29"/>
  <c r="A71" i="29"/>
  <c r="B47" i="29"/>
  <c r="B48" i="29"/>
  <c r="B49" i="29"/>
  <c r="E4" i="29"/>
  <c r="E3" i="29"/>
  <c r="J9" i="18"/>
  <c r="A117" i="18"/>
  <c r="I9" i="18"/>
  <c r="A110" i="18"/>
  <c r="H9" i="18"/>
  <c r="A103" i="18"/>
  <c r="G9" i="18"/>
  <c r="A96" i="18"/>
  <c r="F9" i="18"/>
  <c r="A89" i="18"/>
  <c r="E9" i="18"/>
  <c r="A82" i="18"/>
  <c r="D9" i="18"/>
  <c r="A75" i="18"/>
  <c r="C9" i="18"/>
  <c r="A68" i="18"/>
  <c r="B47" i="18"/>
  <c r="B48" i="18"/>
  <c r="B49" i="18"/>
  <c r="B37" i="27"/>
  <c r="C23" i="27"/>
  <c r="K10" i="27"/>
  <c r="K11" i="27"/>
  <c r="K12" i="27"/>
  <c r="K13" i="27"/>
  <c r="K14" i="27"/>
  <c r="K15" i="27"/>
  <c r="K16" i="27"/>
  <c r="K17" i="27"/>
  <c r="K18" i="27"/>
  <c r="C47" i="13"/>
  <c r="K19" i="27"/>
  <c r="C48" i="13"/>
  <c r="K20" i="27"/>
  <c r="C49" i="13"/>
  <c r="K21" i="27"/>
  <c r="L10" i="27"/>
  <c r="L11" i="27"/>
  <c r="L12" i="27"/>
  <c r="L13" i="27"/>
  <c r="L14" i="27"/>
  <c r="L15" i="27"/>
  <c r="L16" i="27"/>
  <c r="L17" i="27"/>
  <c r="L18" i="27"/>
  <c r="C47" i="23"/>
  <c r="L19" i="27"/>
  <c r="C48" i="23"/>
  <c r="L20" i="27"/>
  <c r="C49" i="23"/>
  <c r="L21" i="27"/>
  <c r="L9" i="27"/>
  <c r="L5" i="27"/>
  <c r="K9" i="27"/>
  <c r="C9" i="13"/>
  <c r="K5" i="27"/>
  <c r="J9" i="27"/>
  <c r="J10" i="27"/>
  <c r="J11" i="27"/>
  <c r="J12" i="27"/>
  <c r="J13" i="27"/>
  <c r="J14" i="27"/>
  <c r="J15" i="27"/>
  <c r="J16" i="27"/>
  <c r="J17" i="27"/>
  <c r="J18" i="27"/>
  <c r="E47" i="12"/>
  <c r="J19" i="27"/>
  <c r="E48" i="12"/>
  <c r="J20" i="27"/>
  <c r="E49" i="12"/>
  <c r="J21" i="27"/>
  <c r="E9" i="12"/>
  <c r="J5" i="27"/>
  <c r="I9" i="27"/>
  <c r="I10" i="27"/>
  <c r="I11" i="27"/>
  <c r="I12" i="27"/>
  <c r="I13" i="27"/>
  <c r="I14" i="27"/>
  <c r="I15" i="27"/>
  <c r="I16" i="27"/>
  <c r="I17" i="27"/>
  <c r="I18" i="27"/>
  <c r="D47" i="12"/>
  <c r="I19" i="27"/>
  <c r="D48" i="12"/>
  <c r="I20" i="27"/>
  <c r="D49" i="12"/>
  <c r="I21" i="27"/>
  <c r="D9" i="12"/>
  <c r="I5" i="27"/>
  <c r="H10" i="27"/>
  <c r="H11" i="27"/>
  <c r="H12" i="27"/>
  <c r="H13" i="27"/>
  <c r="H14" i="27"/>
  <c r="H15" i="27"/>
  <c r="H16" i="27"/>
  <c r="H17" i="27"/>
  <c r="H18" i="27"/>
  <c r="C47" i="12"/>
  <c r="H19" i="27"/>
  <c r="C48" i="12"/>
  <c r="H20" i="27"/>
  <c r="C49" i="12"/>
  <c r="H21" i="27"/>
  <c r="H9" i="27"/>
  <c r="C9" i="12"/>
  <c r="H5" i="27"/>
  <c r="E47" i="11"/>
  <c r="E48" i="11"/>
  <c r="E49" i="11"/>
  <c r="G21" i="27"/>
  <c r="D47" i="11"/>
  <c r="D48" i="11"/>
  <c r="D49" i="11"/>
  <c r="F21" i="27"/>
  <c r="C37" i="11"/>
  <c r="C47" i="11"/>
  <c r="C48" i="11"/>
  <c r="C49" i="11"/>
  <c r="E21" i="27"/>
  <c r="D37" i="5"/>
  <c r="D44" i="5"/>
  <c r="D47" i="5"/>
  <c r="D48" i="5"/>
  <c r="D49" i="5"/>
  <c r="D21" i="27"/>
  <c r="C47" i="5"/>
  <c r="C49" i="5"/>
  <c r="C21" i="27"/>
  <c r="B47" i="16"/>
  <c r="B48" i="16"/>
  <c r="B49" i="16"/>
  <c r="B47" i="4"/>
  <c r="B48" i="4"/>
  <c r="B49" i="4"/>
  <c r="B47" i="5"/>
  <c r="B48" i="5"/>
  <c r="B49" i="5"/>
  <c r="B47" i="6"/>
  <c r="B48" i="6"/>
  <c r="B49" i="6"/>
  <c r="B47" i="9"/>
  <c r="B48" i="9"/>
  <c r="B49" i="9"/>
  <c r="B47" i="11"/>
  <c r="B48" i="11"/>
  <c r="B49" i="11"/>
  <c r="B47" i="12"/>
  <c r="B48" i="12"/>
  <c r="B49" i="12"/>
  <c r="B47" i="13"/>
  <c r="B48" i="13"/>
  <c r="B49" i="13"/>
  <c r="B47" i="23"/>
  <c r="B48" i="23"/>
  <c r="B49" i="23"/>
  <c r="B47" i="15"/>
  <c r="B48" i="15"/>
  <c r="B49" i="15"/>
  <c r="B21" i="27"/>
  <c r="G10" i="27"/>
  <c r="G11" i="27"/>
  <c r="G12" i="27"/>
  <c r="G13" i="27"/>
  <c r="G14" i="27"/>
  <c r="G15" i="27"/>
  <c r="G16" i="27"/>
  <c r="G17" i="27"/>
  <c r="G18" i="27"/>
  <c r="G19" i="27"/>
  <c r="G20" i="27"/>
  <c r="G9" i="27"/>
  <c r="G5" i="27"/>
  <c r="F10" i="27"/>
  <c r="F11" i="27"/>
  <c r="F12" i="27"/>
  <c r="F13" i="27"/>
  <c r="F14" i="27"/>
  <c r="F15" i="27"/>
  <c r="F16" i="27"/>
  <c r="F17" i="27"/>
  <c r="F18" i="27"/>
  <c r="F19" i="27"/>
  <c r="F20" i="27"/>
  <c r="F9" i="27"/>
  <c r="D9" i="11"/>
  <c r="F5" i="27"/>
  <c r="E10" i="27"/>
  <c r="E11" i="27"/>
  <c r="E12" i="27"/>
  <c r="E13" i="27"/>
  <c r="E14" i="27"/>
  <c r="E15" i="27"/>
  <c r="E16" i="27"/>
  <c r="E17" i="27"/>
  <c r="E18" i="27"/>
  <c r="E19" i="27"/>
  <c r="E20" i="27"/>
  <c r="E9" i="27"/>
  <c r="C9" i="11"/>
  <c r="E5" i="27"/>
  <c r="D10" i="27"/>
  <c r="D11" i="27"/>
  <c r="D12" i="27"/>
  <c r="D13" i="27"/>
  <c r="D14" i="27"/>
  <c r="D15" i="27"/>
  <c r="D16" i="27"/>
  <c r="D17" i="27"/>
  <c r="D18" i="27"/>
  <c r="D19" i="27"/>
  <c r="D20" i="27"/>
  <c r="D9" i="27"/>
  <c r="D5" i="27"/>
  <c r="C10" i="27"/>
  <c r="C11" i="27"/>
  <c r="C12" i="27"/>
  <c r="C13" i="27"/>
  <c r="C14" i="27"/>
  <c r="C15" i="27"/>
  <c r="C16" i="27"/>
  <c r="C17" i="27"/>
  <c r="C18" i="27"/>
  <c r="C19" i="27"/>
  <c r="C20" i="27"/>
  <c r="C9" i="27"/>
  <c r="B42" i="27"/>
  <c r="B43" i="27"/>
  <c r="B44" i="27"/>
  <c r="B45" i="27"/>
  <c r="B46" i="27"/>
  <c r="B47" i="27"/>
  <c r="B48" i="27"/>
  <c r="B49" i="27"/>
  <c r="B50" i="27"/>
  <c r="B47" i="17"/>
  <c r="B47" i="19"/>
  <c r="B51" i="27"/>
  <c r="B48" i="17"/>
  <c r="B48" i="19"/>
  <c r="B52" i="27"/>
  <c r="B49" i="17"/>
  <c r="B49" i="19"/>
  <c r="B53" i="27"/>
  <c r="B41" i="27"/>
  <c r="B26" i="27"/>
  <c r="B27" i="27"/>
  <c r="B28" i="27"/>
  <c r="B29" i="27"/>
  <c r="B30" i="27"/>
  <c r="B31" i="27"/>
  <c r="B32" i="27"/>
  <c r="B33" i="27"/>
  <c r="B34" i="27"/>
  <c r="B35" i="27"/>
  <c r="B36" i="27"/>
  <c r="B25" i="27"/>
  <c r="B11" i="27"/>
  <c r="B12" i="27"/>
  <c r="B13" i="27"/>
  <c r="B14" i="27"/>
  <c r="B15" i="27"/>
  <c r="B16" i="27"/>
  <c r="B17" i="27"/>
  <c r="B18" i="27"/>
  <c r="B19" i="27"/>
  <c r="B20" i="27"/>
  <c r="B10" i="27"/>
  <c r="B9" i="27"/>
  <c r="M4" i="26"/>
  <c r="M5" i="26"/>
  <c r="M6" i="26"/>
  <c r="M7" i="26"/>
  <c r="M8" i="26"/>
  <c r="N4" i="26"/>
  <c r="N5" i="26"/>
  <c r="N6" i="26"/>
  <c r="N7" i="26"/>
  <c r="N8" i="26"/>
  <c r="L7" i="26"/>
  <c r="L6" i="26"/>
  <c r="L5" i="26"/>
  <c r="L4" i="26"/>
  <c r="H4" i="26"/>
  <c r="I4" i="26"/>
  <c r="H6" i="26"/>
  <c r="I6" i="26"/>
  <c r="H7" i="26"/>
  <c r="I7" i="26"/>
  <c r="B14" i="26"/>
  <c r="G7" i="26"/>
  <c r="B13" i="26"/>
  <c r="B12" i="26"/>
  <c r="B11" i="26"/>
  <c r="B10" i="26"/>
  <c r="B9" i="26"/>
  <c r="B8" i="26"/>
  <c r="D7" i="26"/>
  <c r="B7" i="26"/>
  <c r="B6" i="26"/>
  <c r="G5" i="26"/>
  <c r="C6" i="26"/>
  <c r="H5" i="26"/>
  <c r="H8" i="26"/>
  <c r="D6" i="26"/>
  <c r="B5" i="26"/>
  <c r="D15" i="26"/>
  <c r="D17" i="26"/>
  <c r="I5" i="26"/>
  <c r="I8" i="26"/>
  <c r="G6" i="26"/>
  <c r="B4" i="26"/>
  <c r="G4" i="26"/>
  <c r="L8" i="26"/>
  <c r="B15" i="26"/>
  <c r="B17" i="26"/>
  <c r="G8" i="26"/>
  <c r="C15" i="26"/>
  <c r="C17" i="26"/>
  <c r="S30" i="25"/>
  <c r="U30" i="25"/>
  <c r="V30" i="25"/>
  <c r="X30" i="25"/>
  <c r="Y30" i="25"/>
  <c r="U23" i="25"/>
  <c r="V23" i="25"/>
  <c r="X23" i="25"/>
  <c r="Y23" i="25"/>
  <c r="V14" i="25"/>
  <c r="Y14" i="25"/>
  <c r="S9" i="25"/>
  <c r="U9" i="25"/>
  <c r="V9" i="25"/>
  <c r="X9" i="25"/>
  <c r="Y9" i="25"/>
  <c r="V31" i="25"/>
  <c r="Y31" i="25"/>
  <c r="R7" i="25"/>
  <c r="T7" i="25"/>
  <c r="S10" i="25"/>
  <c r="S14" i="25"/>
  <c r="S18" i="25"/>
  <c r="S19" i="25"/>
  <c r="S20" i="25"/>
  <c r="S22" i="25"/>
  <c r="S23" i="25"/>
  <c r="R10" i="25"/>
  <c r="R12" i="25"/>
  <c r="R14" i="25"/>
  <c r="U10" i="25"/>
  <c r="U14" i="25"/>
  <c r="U31" i="25"/>
  <c r="X10" i="25"/>
  <c r="X12" i="25"/>
  <c r="Z12" i="25"/>
  <c r="R15" i="25"/>
  <c r="R18" i="25"/>
  <c r="R19" i="25"/>
  <c r="R20" i="25"/>
  <c r="R22" i="25"/>
  <c r="R24" i="25"/>
  <c r="R4" i="25"/>
  <c r="Z7" i="25"/>
  <c r="Z15" i="25"/>
  <c r="Z18" i="25"/>
  <c r="Z19" i="25"/>
  <c r="Z20" i="25"/>
  <c r="Z21" i="25"/>
  <c r="Z22" i="25"/>
  <c r="Z24" i="25"/>
  <c r="Z4" i="25"/>
  <c r="W7" i="25"/>
  <c r="W12" i="25"/>
  <c r="W15" i="25"/>
  <c r="W18" i="25"/>
  <c r="W19" i="25"/>
  <c r="W20" i="25"/>
  <c r="W21" i="25"/>
  <c r="W22" i="25"/>
  <c r="W24" i="25"/>
  <c r="W4" i="25"/>
  <c r="T12" i="25"/>
  <c r="T15" i="25"/>
  <c r="T21" i="25"/>
  <c r="H21" i="24"/>
  <c r="H22" i="24"/>
  <c r="H23" i="24"/>
  <c r="H24" i="24"/>
  <c r="H19" i="24"/>
  <c r="H20" i="24"/>
  <c r="H13" i="24"/>
  <c r="H14" i="24"/>
  <c r="H15" i="24"/>
  <c r="H16" i="24"/>
  <c r="H17" i="24"/>
  <c r="H18" i="24"/>
  <c r="H12" i="24"/>
  <c r="G7" i="24"/>
  <c r="G8" i="24"/>
  <c r="F8" i="24"/>
  <c r="F7" i="24"/>
  <c r="G12" i="24"/>
  <c r="G13" i="24"/>
  <c r="G14" i="24"/>
  <c r="G15" i="24"/>
  <c r="G16" i="24"/>
  <c r="G17" i="24"/>
  <c r="G18" i="24"/>
  <c r="G19" i="24"/>
  <c r="G20" i="24"/>
  <c r="G21" i="24"/>
  <c r="G22" i="24"/>
  <c r="G23" i="24"/>
  <c r="G24" i="24"/>
  <c r="F12" i="24"/>
  <c r="F13" i="24"/>
  <c r="F14" i="24"/>
  <c r="F15" i="24"/>
  <c r="F16" i="24"/>
  <c r="F17" i="24"/>
  <c r="F18" i="24"/>
  <c r="F19" i="24"/>
  <c r="F20" i="24"/>
  <c r="F21" i="24"/>
  <c r="F22" i="24"/>
  <c r="F23" i="24"/>
  <c r="F24" i="24"/>
  <c r="B14" i="24"/>
  <c r="C14" i="24"/>
  <c r="D14" i="24"/>
  <c r="B15" i="24"/>
  <c r="C15" i="24"/>
  <c r="D15" i="24"/>
  <c r="B16" i="24"/>
  <c r="C16" i="24"/>
  <c r="D16" i="24"/>
  <c r="B17" i="24"/>
  <c r="C17" i="24"/>
  <c r="D17" i="24"/>
  <c r="B18" i="24"/>
  <c r="C18" i="24"/>
  <c r="D18" i="24"/>
  <c r="B19" i="24"/>
  <c r="C19" i="24"/>
  <c r="D19" i="24"/>
  <c r="B20" i="24"/>
  <c r="C20" i="24"/>
  <c r="D20" i="24"/>
  <c r="B21" i="24"/>
  <c r="C21" i="24"/>
  <c r="D21" i="24"/>
  <c r="B22" i="24"/>
  <c r="C22" i="24"/>
  <c r="D22" i="24"/>
  <c r="B23" i="24"/>
  <c r="C23" i="24"/>
  <c r="D23" i="24"/>
  <c r="B24" i="24"/>
  <c r="C24" i="24"/>
  <c r="D24" i="24"/>
  <c r="D12" i="24"/>
  <c r="D13" i="24"/>
  <c r="C12" i="24"/>
  <c r="C13" i="24"/>
  <c r="E24" i="24"/>
  <c r="E23" i="24"/>
  <c r="E22" i="24"/>
  <c r="E21" i="24"/>
  <c r="E20" i="24"/>
  <c r="E19" i="24"/>
  <c r="E18" i="24"/>
  <c r="E17" i="24"/>
  <c r="E16" i="24"/>
  <c r="E15" i="24"/>
  <c r="E14" i="24"/>
  <c r="E13" i="24"/>
  <c r="E12" i="24"/>
  <c r="B13" i="24"/>
  <c r="B12" i="24"/>
  <c r="C9" i="15"/>
  <c r="B47" i="1"/>
  <c r="B48" i="1"/>
  <c r="B49" i="1"/>
  <c r="B47" i="3"/>
  <c r="B48" i="3"/>
  <c r="B49" i="3"/>
  <c r="C9" i="14"/>
  <c r="A71" i="14"/>
  <c r="J9" i="23"/>
  <c r="A120" i="23"/>
  <c r="I9" i="23"/>
  <c r="A113" i="23"/>
  <c r="H9" i="23"/>
  <c r="A106" i="23"/>
  <c r="G9" i="23"/>
  <c r="A99" i="23"/>
  <c r="F9" i="23"/>
  <c r="A92" i="23"/>
  <c r="E9" i="23"/>
  <c r="A85" i="23"/>
  <c r="D9" i="23"/>
  <c r="A78" i="23"/>
  <c r="A71" i="23"/>
  <c r="E4" i="23"/>
  <c r="E9" i="13"/>
  <c r="D9" i="13"/>
  <c r="F9" i="12"/>
  <c r="J9" i="21"/>
  <c r="A120" i="21"/>
  <c r="I9" i="21"/>
  <c r="A113" i="21"/>
  <c r="H9" i="21"/>
  <c r="A106" i="21"/>
  <c r="G9" i="21"/>
  <c r="A99" i="21"/>
  <c r="F9" i="21"/>
  <c r="A92" i="21"/>
  <c r="E9" i="21"/>
  <c r="A85" i="21"/>
  <c r="D9" i="21"/>
  <c r="A78" i="21"/>
  <c r="C9" i="21"/>
  <c r="A71" i="21"/>
  <c r="E4" i="21"/>
  <c r="J9" i="20"/>
  <c r="A120" i="20"/>
  <c r="I9" i="20"/>
  <c r="A113" i="20"/>
  <c r="H9" i="20"/>
  <c r="A106" i="20"/>
  <c r="G9" i="20"/>
  <c r="A99" i="20"/>
  <c r="F9" i="20"/>
  <c r="A92" i="20"/>
  <c r="E9" i="20"/>
  <c r="A85" i="20"/>
  <c r="D9" i="20"/>
  <c r="A78" i="20"/>
  <c r="C9" i="20"/>
  <c r="A71" i="20"/>
  <c r="E4" i="20"/>
  <c r="J9" i="19"/>
  <c r="A120" i="19"/>
  <c r="I9" i="19"/>
  <c r="A113" i="19"/>
  <c r="H9" i="19"/>
  <c r="A106" i="19"/>
  <c r="G9" i="19"/>
  <c r="A99" i="19"/>
  <c r="F9" i="19"/>
  <c r="A92" i="19"/>
  <c r="E9" i="19"/>
  <c r="A85" i="19"/>
  <c r="D9" i="19"/>
  <c r="A78" i="19"/>
  <c r="C9" i="19"/>
  <c r="A71" i="19"/>
  <c r="J9" i="17"/>
  <c r="A120" i="17"/>
  <c r="I9" i="17"/>
  <c r="A113" i="17"/>
  <c r="H9" i="17"/>
  <c r="A106" i="17"/>
  <c r="G9" i="17"/>
  <c r="A99" i="17"/>
  <c r="F9" i="17"/>
  <c r="A92" i="17"/>
  <c r="E9" i="17"/>
  <c r="A85" i="17"/>
  <c r="D9" i="17"/>
  <c r="A78" i="17"/>
  <c r="C9" i="17"/>
  <c r="A71" i="17"/>
  <c r="J9" i="16"/>
  <c r="A120" i="16"/>
  <c r="I9" i="16"/>
  <c r="A113" i="16"/>
  <c r="H9" i="16"/>
  <c r="A106" i="16"/>
  <c r="G9" i="16"/>
  <c r="A99" i="16"/>
  <c r="F9" i="16"/>
  <c r="A92" i="16"/>
  <c r="E9" i="16"/>
  <c r="A85" i="16"/>
  <c r="D9" i="16"/>
  <c r="A78" i="16"/>
  <c r="C9" i="16"/>
  <c r="A71" i="16"/>
  <c r="J9" i="15"/>
  <c r="A120" i="15"/>
  <c r="I9" i="15"/>
  <c r="A113" i="15"/>
  <c r="H9" i="15"/>
  <c r="A106" i="15"/>
  <c r="G9" i="15"/>
  <c r="A99" i="15"/>
  <c r="F9" i="15"/>
  <c r="A92" i="15"/>
  <c r="E9" i="15"/>
  <c r="A85" i="15"/>
  <c r="D9" i="15"/>
  <c r="A78" i="15"/>
  <c r="A71" i="15"/>
  <c r="E4" i="15"/>
  <c r="J9" i="14"/>
  <c r="A120" i="14"/>
  <c r="I9" i="14"/>
  <c r="A113" i="14"/>
  <c r="H9" i="14"/>
  <c r="A106" i="14"/>
  <c r="G9" i="14"/>
  <c r="A99" i="14"/>
  <c r="F9" i="14"/>
  <c r="A92" i="14"/>
  <c r="E9" i="14"/>
  <c r="A85" i="14"/>
  <c r="D9" i="14"/>
  <c r="A78" i="14"/>
  <c r="E4" i="14"/>
  <c r="J9" i="13"/>
  <c r="A127" i="13"/>
  <c r="I9" i="13"/>
  <c r="A120" i="13"/>
  <c r="H9" i="13"/>
  <c r="A113" i="13"/>
  <c r="G9" i="13"/>
  <c r="A106" i="13"/>
  <c r="F9" i="13"/>
  <c r="A99" i="13"/>
  <c r="A92" i="13"/>
  <c r="A85" i="13"/>
  <c r="A78" i="13"/>
  <c r="E4" i="13"/>
  <c r="J9" i="12"/>
  <c r="A123" i="12"/>
  <c r="I9" i="12"/>
  <c r="A116" i="12"/>
  <c r="H9" i="12"/>
  <c r="A109" i="12"/>
  <c r="G9" i="12"/>
  <c r="A102" i="12"/>
  <c r="A95" i="12"/>
  <c r="A88" i="12"/>
  <c r="A81" i="12"/>
  <c r="A74" i="12"/>
  <c r="E4" i="12"/>
  <c r="J9" i="11"/>
  <c r="A137" i="11"/>
  <c r="I9" i="11"/>
  <c r="A130" i="11"/>
  <c r="H9" i="11"/>
  <c r="A123" i="11"/>
  <c r="G9" i="11"/>
  <c r="A116" i="11"/>
  <c r="A109" i="11"/>
  <c r="A102" i="11"/>
  <c r="A95" i="11"/>
  <c r="A88" i="11"/>
  <c r="E4" i="11"/>
  <c r="J9" i="9"/>
  <c r="A120" i="9"/>
  <c r="I9" i="9"/>
  <c r="A113" i="9"/>
  <c r="H9" i="9"/>
  <c r="A106" i="9"/>
  <c r="G9" i="9"/>
  <c r="A99" i="9"/>
  <c r="F9" i="9"/>
  <c r="A92" i="9"/>
  <c r="E9" i="9"/>
  <c r="A85" i="9"/>
  <c r="D9" i="9"/>
  <c r="A78" i="9"/>
  <c r="C9" i="9"/>
  <c r="A71" i="9"/>
  <c r="E4" i="9"/>
  <c r="E4" i="5"/>
  <c r="J9" i="6"/>
  <c r="A120" i="6"/>
  <c r="I9" i="6"/>
  <c r="A113" i="6"/>
  <c r="H9" i="6"/>
  <c r="A106" i="6"/>
  <c r="G9" i="6"/>
  <c r="A99" i="6"/>
  <c r="F9" i="6"/>
  <c r="A92" i="6"/>
  <c r="E9" i="6"/>
  <c r="A85" i="6"/>
  <c r="D9" i="6"/>
  <c r="A78" i="6"/>
  <c r="C9" i="6"/>
  <c r="A71" i="6"/>
  <c r="E4" i="6"/>
  <c r="J9" i="5"/>
  <c r="A120" i="5"/>
  <c r="I9" i="5"/>
  <c r="A113" i="5"/>
  <c r="H9" i="5"/>
  <c r="A106" i="5"/>
  <c r="G9" i="5"/>
  <c r="A99" i="5"/>
  <c r="F9" i="5"/>
  <c r="A92" i="5"/>
  <c r="E9" i="5"/>
  <c r="A85" i="5"/>
  <c r="A78" i="5"/>
  <c r="A71" i="5"/>
  <c r="J9" i="4"/>
  <c r="A119" i="4"/>
  <c r="I9" i="4"/>
  <c r="A112" i="4"/>
  <c r="H9" i="4"/>
  <c r="A105" i="4"/>
  <c r="G9" i="4"/>
  <c r="A98" i="4"/>
  <c r="F9" i="4"/>
  <c r="A91" i="4"/>
  <c r="E9" i="4"/>
  <c r="A84" i="4"/>
  <c r="D9" i="4"/>
  <c r="A77" i="4"/>
  <c r="C9" i="4"/>
  <c r="A70" i="4"/>
  <c r="J9" i="2"/>
  <c r="I9" i="2"/>
  <c r="H9" i="2"/>
  <c r="G9" i="2"/>
  <c r="F9" i="2"/>
  <c r="E9" i="2"/>
  <c r="D9" i="2"/>
  <c r="C9" i="2"/>
  <c r="E3" i="2"/>
  <c r="E4" i="2"/>
  <c r="A120" i="2"/>
  <c r="A113" i="2"/>
  <c r="A106" i="2"/>
  <c r="A99" i="2"/>
  <c r="A92" i="2"/>
  <c r="A85" i="2"/>
  <c r="A78" i="2"/>
  <c r="A71" i="2"/>
  <c r="Z9" i="25"/>
  <c r="W30" i="25"/>
  <c r="W23" i="25"/>
  <c r="T4" i="25"/>
  <c r="T9" i="25"/>
  <c r="R9" i="25"/>
  <c r="S31" i="25"/>
  <c r="W9" i="25"/>
  <c r="Z30" i="25"/>
  <c r="Z23" i="25"/>
  <c r="T24" i="25"/>
  <c r="T30" i="25"/>
  <c r="R30" i="25"/>
  <c r="X14" i="25"/>
  <c r="X31" i="25"/>
  <c r="R23" i="25"/>
  <c r="T18" i="25"/>
  <c r="T19" i="25"/>
  <c r="T20" i="25"/>
  <c r="T22" i="25"/>
  <c r="T23" i="25"/>
  <c r="T10" i="25"/>
  <c r="T14" i="25"/>
  <c r="W10" i="25"/>
  <c r="W14" i="25"/>
  <c r="Z10" i="25"/>
  <c r="Z14" i="25"/>
  <c r="Z31" i="25"/>
  <c r="W31" i="25"/>
  <c r="R31" i="25"/>
  <c r="T31" i="25"/>
</calcChain>
</file>

<file path=xl/comments1.xml><?xml version="1.0" encoding="utf-8"?>
<comments xmlns="http://schemas.openxmlformats.org/spreadsheetml/2006/main">
  <authors>
    <author>Poole, Jane (ILRI - ICRAF)</author>
  </authors>
  <commentList>
    <comment ref="E4" authorId="0" shapeId="0">
      <text>
        <r>
          <rPr>
            <sz val="9"/>
            <color indexed="81"/>
            <rFont val="Tahoma"/>
            <family val="2"/>
          </rPr>
          <t>To be edited - currently defaults to CoA/Flagship leader</t>
        </r>
      </text>
    </comment>
    <comment ref="C9" authorId="0" shapeId="0">
      <text>
        <r>
          <rPr>
            <sz val="9"/>
            <color indexed="81"/>
            <rFont val="Tahoma"/>
            <family val="2"/>
          </rPr>
          <t>Project Code
This is a vlookup to the look-up sheet</t>
        </r>
      </text>
    </comment>
    <comment ref="D9" authorId="0" shapeId="0">
      <text>
        <r>
          <rPr>
            <sz val="9"/>
            <color indexed="81"/>
            <rFont val="Tahoma"/>
            <family val="2"/>
          </rPr>
          <t>Project Code
This is a vlookup to the look-up sheet</t>
        </r>
      </text>
    </comment>
    <comment ref="E9" authorId="0" shapeId="0">
      <text>
        <r>
          <rPr>
            <sz val="9"/>
            <color indexed="81"/>
            <rFont val="Tahoma"/>
            <family val="2"/>
          </rPr>
          <t>Project Code
This is a vlookup to the look-up sheet</t>
        </r>
      </text>
    </comment>
    <comment ref="F9" authorId="0" shapeId="0">
      <text>
        <r>
          <rPr>
            <sz val="9"/>
            <color indexed="81"/>
            <rFont val="Tahoma"/>
            <family val="2"/>
          </rPr>
          <t>Project Code
This is a vlookup to the look-up sheet</t>
        </r>
      </text>
    </comment>
    <comment ref="G9" authorId="0" shapeId="0">
      <text>
        <r>
          <rPr>
            <sz val="9"/>
            <color indexed="81"/>
            <rFont val="Tahoma"/>
            <family val="2"/>
          </rPr>
          <t>Project Code
This is a vlookup to the look-up sheet</t>
        </r>
      </text>
    </comment>
    <comment ref="H9" authorId="0" shapeId="0">
      <text>
        <r>
          <rPr>
            <sz val="9"/>
            <color indexed="81"/>
            <rFont val="Tahoma"/>
            <family val="2"/>
          </rPr>
          <t>Project Code
This is a vlookup to the look-up sheet</t>
        </r>
      </text>
    </comment>
    <comment ref="I9" authorId="0" shapeId="0">
      <text>
        <r>
          <rPr>
            <sz val="9"/>
            <color indexed="81"/>
            <rFont val="Tahoma"/>
            <family val="2"/>
          </rPr>
          <t>Project Code
This is a vlookup to the look-up sheet</t>
        </r>
      </text>
    </comment>
    <comment ref="J9" authorId="0" shapeId="0">
      <text>
        <r>
          <rPr>
            <sz val="9"/>
            <color indexed="81"/>
            <rFont val="Tahoma"/>
            <family val="2"/>
          </rPr>
          <t>Project Code
This is a vlookup to the look-up sheet</t>
        </r>
      </text>
    </comment>
    <comment ref="A10" authorId="0" shapeId="0">
      <text>
        <r>
          <rPr>
            <sz val="9"/>
            <color indexed="81"/>
            <rFont val="Tahoma"/>
            <family val="2"/>
          </rPr>
          <t>Can use the budget line items below to calculate % (Total all costs / Total budget 2017)</t>
        </r>
      </text>
    </comment>
    <comment ref="D63" authorId="0" shapeId="0">
      <text>
        <r>
          <rPr>
            <sz val="9"/>
            <color indexed="81"/>
            <rFont val="Tahoma"/>
            <family val="2"/>
          </rPr>
          <t>Left as yes / no because MARLO still blurry on what qualitative criteria to include etc.</t>
        </r>
      </text>
    </comment>
    <comment ref="A64" authorId="0" shapeId="0">
      <text>
        <r>
          <rPr>
            <sz val="9"/>
            <color indexed="81"/>
            <rFont val="Tahoma"/>
            <family val="2"/>
          </rPr>
          <t>Auto-generated from Activities above so will only have as many projects listed as are on activity template</t>
        </r>
      </text>
    </comment>
  </commentList>
</comments>
</file>

<file path=xl/comments10.xml><?xml version="1.0" encoding="utf-8"?>
<comments xmlns="http://schemas.openxmlformats.org/spreadsheetml/2006/main">
  <authors>
    <author>Poole, Jane (ILRI - ICRAF)</author>
  </authors>
  <commentList>
    <comment ref="E4" authorId="0" shapeId="0">
      <text>
        <r>
          <rPr>
            <sz val="9"/>
            <color indexed="81"/>
            <rFont val="Tahoma"/>
            <family val="2"/>
          </rPr>
          <t>To be edited - currently defaults to CoA/Flagship leader</t>
        </r>
      </text>
    </comment>
    <comment ref="C9" authorId="0" shapeId="0">
      <text>
        <r>
          <rPr>
            <sz val="9"/>
            <color indexed="81"/>
            <rFont val="Tahoma"/>
            <family val="2"/>
          </rPr>
          <t>Project Code
This is a vlookup to the look-up sheet</t>
        </r>
      </text>
    </comment>
    <comment ref="D9" authorId="0" shapeId="0">
      <text>
        <r>
          <rPr>
            <sz val="9"/>
            <color indexed="81"/>
            <rFont val="Tahoma"/>
            <family val="2"/>
          </rPr>
          <t>Project Code
This is a vlookup to the look-up sheet</t>
        </r>
      </text>
    </comment>
    <comment ref="E9" authorId="0" shapeId="0">
      <text>
        <r>
          <rPr>
            <sz val="9"/>
            <color indexed="81"/>
            <rFont val="Tahoma"/>
            <family val="2"/>
          </rPr>
          <t>Project Code
This is a vlookup to the look-up sheet</t>
        </r>
      </text>
    </comment>
    <comment ref="F9" authorId="0" shapeId="0">
      <text>
        <r>
          <rPr>
            <sz val="9"/>
            <color indexed="81"/>
            <rFont val="Tahoma"/>
            <family val="2"/>
          </rPr>
          <t>Project Code
This is a vlookup to the look-up sheet</t>
        </r>
      </text>
    </comment>
    <comment ref="G9" authorId="0" shapeId="0">
      <text>
        <r>
          <rPr>
            <sz val="9"/>
            <color indexed="81"/>
            <rFont val="Tahoma"/>
            <family val="2"/>
          </rPr>
          <t>Project Code
This is a vlookup to the look-up sheet</t>
        </r>
      </text>
    </comment>
    <comment ref="H9" authorId="0" shapeId="0">
      <text>
        <r>
          <rPr>
            <sz val="9"/>
            <color indexed="81"/>
            <rFont val="Tahoma"/>
            <family val="2"/>
          </rPr>
          <t>Project Code
This is a vlookup to the look-up sheet</t>
        </r>
      </text>
    </comment>
    <comment ref="I9" authorId="0" shapeId="0">
      <text>
        <r>
          <rPr>
            <sz val="9"/>
            <color indexed="81"/>
            <rFont val="Tahoma"/>
            <family val="2"/>
          </rPr>
          <t>Project Code
This is a vlookup to the look-up sheet</t>
        </r>
      </text>
    </comment>
    <comment ref="J9" authorId="0" shapeId="0">
      <text>
        <r>
          <rPr>
            <sz val="9"/>
            <color indexed="81"/>
            <rFont val="Tahoma"/>
            <family val="2"/>
          </rPr>
          <t>Project Code
This is a vlookup to the look-up sheet</t>
        </r>
      </text>
    </comment>
    <comment ref="A10" authorId="0" shapeId="0">
      <text>
        <r>
          <rPr>
            <sz val="9"/>
            <color indexed="81"/>
            <rFont val="Tahoma"/>
            <family val="2"/>
          </rPr>
          <t>Can use the budget line items below to calculate % (Total all costs / Total budget 2017)</t>
        </r>
      </text>
    </comment>
    <comment ref="D63" authorId="0" shapeId="0">
      <text>
        <r>
          <rPr>
            <sz val="9"/>
            <color indexed="81"/>
            <rFont val="Tahoma"/>
            <family val="2"/>
          </rPr>
          <t>Left as yes / no because MARLO still blurry on what qualitative criteria to include etc.</t>
        </r>
      </text>
    </comment>
    <comment ref="A64" authorId="0" shapeId="0">
      <text>
        <r>
          <rPr>
            <sz val="9"/>
            <color indexed="81"/>
            <rFont val="Tahoma"/>
            <family val="2"/>
          </rPr>
          <t>Auto-generated from Activities above so will only have as many projects listed as are on activity template</t>
        </r>
      </text>
    </comment>
  </commentList>
</comments>
</file>

<file path=xl/comments11.xml><?xml version="1.0" encoding="utf-8"?>
<comments xmlns="http://schemas.openxmlformats.org/spreadsheetml/2006/main">
  <authors>
    <author>Poole, Jane (ILRI - ICRAF)</author>
  </authors>
  <commentList>
    <comment ref="E4" authorId="0" shapeId="0">
      <text>
        <r>
          <rPr>
            <sz val="9"/>
            <color indexed="81"/>
            <rFont val="Tahoma"/>
            <family val="2"/>
          </rPr>
          <t>To be edited - currently defaults to CoA/Flagship leader</t>
        </r>
      </text>
    </comment>
    <comment ref="C9" authorId="0" shapeId="0">
      <text>
        <r>
          <rPr>
            <sz val="9"/>
            <color indexed="81"/>
            <rFont val="Tahoma"/>
            <family val="2"/>
          </rPr>
          <t>Project Code
This is a vlookup to the look-up sheet</t>
        </r>
      </text>
    </comment>
    <comment ref="D9" authorId="0" shapeId="0">
      <text>
        <r>
          <rPr>
            <sz val="9"/>
            <color indexed="81"/>
            <rFont val="Tahoma"/>
            <family val="2"/>
          </rPr>
          <t>Project Code
This is a vlookup to the look-up sheet</t>
        </r>
      </text>
    </comment>
    <comment ref="E9" authorId="0" shapeId="0">
      <text>
        <r>
          <rPr>
            <sz val="9"/>
            <color indexed="81"/>
            <rFont val="Tahoma"/>
            <family val="2"/>
          </rPr>
          <t>Project Code
This is a vlookup to the look-up sheet</t>
        </r>
      </text>
    </comment>
    <comment ref="F9" authorId="0" shapeId="0">
      <text>
        <r>
          <rPr>
            <sz val="9"/>
            <color indexed="81"/>
            <rFont val="Tahoma"/>
            <family val="2"/>
          </rPr>
          <t>Project Code
This is a vlookup to the look-up sheet</t>
        </r>
      </text>
    </comment>
    <comment ref="G9" authorId="0" shapeId="0">
      <text>
        <r>
          <rPr>
            <sz val="9"/>
            <color indexed="81"/>
            <rFont val="Tahoma"/>
            <family val="2"/>
          </rPr>
          <t>Project Code
This is a vlookup to the look-up sheet</t>
        </r>
      </text>
    </comment>
    <comment ref="H9" authorId="0" shapeId="0">
      <text>
        <r>
          <rPr>
            <sz val="9"/>
            <color indexed="81"/>
            <rFont val="Tahoma"/>
            <family val="2"/>
          </rPr>
          <t>Project Code
This is a vlookup to the look-up sheet</t>
        </r>
      </text>
    </comment>
    <comment ref="I9" authorId="0" shapeId="0">
      <text>
        <r>
          <rPr>
            <sz val="9"/>
            <color indexed="81"/>
            <rFont val="Tahoma"/>
            <family val="2"/>
          </rPr>
          <t>Project Code
This is a vlookup to the look-up sheet</t>
        </r>
      </text>
    </comment>
    <comment ref="J9" authorId="0" shapeId="0">
      <text>
        <r>
          <rPr>
            <sz val="9"/>
            <color indexed="81"/>
            <rFont val="Tahoma"/>
            <family val="2"/>
          </rPr>
          <t>Project Code
This is a vlookup to the look-up sheet</t>
        </r>
      </text>
    </comment>
    <comment ref="A10" authorId="0" shapeId="0">
      <text>
        <r>
          <rPr>
            <sz val="9"/>
            <color indexed="81"/>
            <rFont val="Tahoma"/>
            <family val="2"/>
          </rPr>
          <t>Can use the budget line items below to calculate % (Total all costs / Total budget 2017)</t>
        </r>
      </text>
    </comment>
    <comment ref="D63" authorId="0" shapeId="0">
      <text>
        <r>
          <rPr>
            <sz val="9"/>
            <color indexed="81"/>
            <rFont val="Tahoma"/>
            <family val="2"/>
          </rPr>
          <t>Left as yes / no because MARLO still blurry on what qualitative criteria to include etc.</t>
        </r>
      </text>
    </comment>
    <comment ref="A64" authorId="0" shapeId="0">
      <text>
        <r>
          <rPr>
            <sz val="9"/>
            <color indexed="81"/>
            <rFont val="Tahoma"/>
            <family val="2"/>
          </rPr>
          <t>Auto-generated from Activities above so will only have as many projects listed as are on activity template</t>
        </r>
      </text>
    </comment>
  </commentList>
</comments>
</file>

<file path=xl/comments12.xml><?xml version="1.0" encoding="utf-8"?>
<comments xmlns="http://schemas.openxmlformats.org/spreadsheetml/2006/main">
  <authors>
    <author>Poole, Jane (ILRI - ICRAF)</author>
  </authors>
  <commentList>
    <comment ref="E4" authorId="0" shapeId="0">
      <text>
        <r>
          <rPr>
            <sz val="9"/>
            <color indexed="81"/>
            <rFont val="Tahoma"/>
            <family val="2"/>
          </rPr>
          <t>To be edited - currently defaults to CoA/Flagship leader</t>
        </r>
      </text>
    </comment>
    <comment ref="C9" authorId="0" shapeId="0">
      <text>
        <r>
          <rPr>
            <sz val="9"/>
            <color indexed="81"/>
            <rFont val="Tahoma"/>
            <family val="2"/>
          </rPr>
          <t>Project Code
This is a vlookup to the look-up sheet</t>
        </r>
      </text>
    </comment>
    <comment ref="D9" authorId="0" shapeId="0">
      <text>
        <r>
          <rPr>
            <sz val="9"/>
            <color indexed="81"/>
            <rFont val="Tahoma"/>
            <family val="2"/>
          </rPr>
          <t>Project Code
This is a vlookup to the look-up sheet</t>
        </r>
      </text>
    </comment>
    <comment ref="E9" authorId="0" shapeId="0">
      <text>
        <r>
          <rPr>
            <sz val="9"/>
            <color indexed="81"/>
            <rFont val="Tahoma"/>
            <family val="2"/>
          </rPr>
          <t>Project Code
This is a vlookup to the look-up sheet</t>
        </r>
      </text>
    </comment>
    <comment ref="F9" authorId="0" shapeId="0">
      <text>
        <r>
          <rPr>
            <sz val="9"/>
            <color indexed="81"/>
            <rFont val="Tahoma"/>
            <family val="2"/>
          </rPr>
          <t>Project Code
This is a vlookup to the look-up sheet</t>
        </r>
      </text>
    </comment>
    <comment ref="G9" authorId="0" shapeId="0">
      <text>
        <r>
          <rPr>
            <sz val="9"/>
            <color indexed="81"/>
            <rFont val="Tahoma"/>
            <family val="2"/>
          </rPr>
          <t>Project Code
This is a vlookup to the look-up sheet</t>
        </r>
      </text>
    </comment>
    <comment ref="H9" authorId="0" shapeId="0">
      <text>
        <r>
          <rPr>
            <sz val="9"/>
            <color indexed="81"/>
            <rFont val="Tahoma"/>
            <family val="2"/>
          </rPr>
          <t>Project Code
This is a vlookup to the look-up sheet</t>
        </r>
      </text>
    </comment>
    <comment ref="I9" authorId="0" shapeId="0">
      <text>
        <r>
          <rPr>
            <sz val="9"/>
            <color indexed="81"/>
            <rFont val="Tahoma"/>
            <family val="2"/>
          </rPr>
          <t>Project Code
This is a vlookup to the look-up sheet</t>
        </r>
      </text>
    </comment>
    <comment ref="J9" authorId="0" shapeId="0">
      <text>
        <r>
          <rPr>
            <sz val="9"/>
            <color indexed="81"/>
            <rFont val="Tahoma"/>
            <family val="2"/>
          </rPr>
          <t>Project Code
This is a vlookup to the look-up sheet</t>
        </r>
      </text>
    </comment>
    <comment ref="A10" authorId="0" shapeId="0">
      <text>
        <r>
          <rPr>
            <sz val="9"/>
            <color indexed="81"/>
            <rFont val="Tahoma"/>
            <family val="2"/>
          </rPr>
          <t>Can use the budget line items below to calculate % (Total all costs / Total budget 2017)</t>
        </r>
      </text>
    </comment>
    <comment ref="D63" authorId="0" shapeId="0">
      <text>
        <r>
          <rPr>
            <sz val="9"/>
            <color indexed="81"/>
            <rFont val="Tahoma"/>
            <family val="2"/>
          </rPr>
          <t>Left as yes / no because MARLO still blurry on what qualitative criteria to include etc.</t>
        </r>
      </text>
    </comment>
    <comment ref="A64" authorId="0" shapeId="0">
      <text>
        <r>
          <rPr>
            <sz val="9"/>
            <color indexed="81"/>
            <rFont val="Tahoma"/>
            <family val="2"/>
          </rPr>
          <t>Auto-generated from Activities above so will only have as many projects listed as are on activity template</t>
        </r>
      </text>
    </comment>
  </commentList>
</comments>
</file>

<file path=xl/comments13.xml><?xml version="1.0" encoding="utf-8"?>
<comments xmlns="http://schemas.openxmlformats.org/spreadsheetml/2006/main">
  <authors>
    <author>Poole, Jane (ILRI - ICRAF)</author>
  </authors>
  <commentList>
    <comment ref="E4" authorId="0" shapeId="0">
      <text>
        <r>
          <rPr>
            <sz val="9"/>
            <color indexed="81"/>
            <rFont val="Tahoma"/>
            <family val="2"/>
          </rPr>
          <t>To be edited - currently defaults to CoA/Flagship leader</t>
        </r>
      </text>
    </comment>
    <comment ref="C9" authorId="0" shapeId="0">
      <text>
        <r>
          <rPr>
            <sz val="9"/>
            <color indexed="81"/>
            <rFont val="Tahoma"/>
            <family val="2"/>
          </rPr>
          <t>Project Code
This is a vlookup to the look-up sheet</t>
        </r>
      </text>
    </comment>
    <comment ref="D9" authorId="0" shapeId="0">
      <text>
        <r>
          <rPr>
            <sz val="9"/>
            <color indexed="81"/>
            <rFont val="Tahoma"/>
            <family val="2"/>
          </rPr>
          <t>Project Code
This is a vlookup to the look-up sheet</t>
        </r>
      </text>
    </comment>
    <comment ref="E9" authorId="0" shapeId="0">
      <text>
        <r>
          <rPr>
            <sz val="9"/>
            <color indexed="81"/>
            <rFont val="Tahoma"/>
            <family val="2"/>
          </rPr>
          <t>Project Code
This is a vlookup to the look-up sheet</t>
        </r>
      </text>
    </comment>
    <comment ref="F9" authorId="0" shapeId="0">
      <text>
        <r>
          <rPr>
            <sz val="9"/>
            <color indexed="81"/>
            <rFont val="Tahoma"/>
            <family val="2"/>
          </rPr>
          <t>Project Code
This is a vlookup to the look-up sheet</t>
        </r>
      </text>
    </comment>
    <comment ref="G9" authorId="0" shapeId="0">
      <text>
        <r>
          <rPr>
            <sz val="9"/>
            <color indexed="81"/>
            <rFont val="Tahoma"/>
            <family val="2"/>
          </rPr>
          <t>Project Code
This is a vlookup to the look-up sheet</t>
        </r>
      </text>
    </comment>
    <comment ref="H9" authorId="0" shapeId="0">
      <text>
        <r>
          <rPr>
            <sz val="9"/>
            <color indexed="81"/>
            <rFont val="Tahoma"/>
            <family val="2"/>
          </rPr>
          <t>Project Code
This is a vlookup to the look-up sheet</t>
        </r>
      </text>
    </comment>
    <comment ref="I9" authorId="0" shapeId="0">
      <text>
        <r>
          <rPr>
            <sz val="9"/>
            <color indexed="81"/>
            <rFont val="Tahoma"/>
            <family val="2"/>
          </rPr>
          <t>Project Code
This is a vlookup to the look-up sheet</t>
        </r>
      </text>
    </comment>
    <comment ref="J9" authorId="0" shapeId="0">
      <text>
        <r>
          <rPr>
            <sz val="9"/>
            <color indexed="81"/>
            <rFont val="Tahoma"/>
            <family val="2"/>
          </rPr>
          <t>Project Code
This is a vlookup to the look-up sheet</t>
        </r>
      </text>
    </comment>
    <comment ref="A10" authorId="0" shapeId="0">
      <text>
        <r>
          <rPr>
            <sz val="9"/>
            <color indexed="81"/>
            <rFont val="Tahoma"/>
            <family val="2"/>
          </rPr>
          <t>Can use the budget line items below to calculate % (Total all costs / Total budget 2017)</t>
        </r>
      </text>
    </comment>
    <comment ref="D63" authorId="0" shapeId="0">
      <text>
        <r>
          <rPr>
            <sz val="9"/>
            <color indexed="81"/>
            <rFont val="Tahoma"/>
            <family val="2"/>
          </rPr>
          <t>Left as yes / no because MARLO still blurry on what qualitative criteria to include etc.</t>
        </r>
      </text>
    </comment>
    <comment ref="A64" authorId="0" shapeId="0">
      <text>
        <r>
          <rPr>
            <sz val="9"/>
            <color indexed="81"/>
            <rFont val="Tahoma"/>
            <family val="2"/>
          </rPr>
          <t>Auto-generated from Activities above so will only have as many projects listed as are on activity template</t>
        </r>
      </text>
    </comment>
  </commentList>
</comments>
</file>

<file path=xl/comments14.xml><?xml version="1.0" encoding="utf-8"?>
<comments xmlns="http://schemas.openxmlformats.org/spreadsheetml/2006/main">
  <authors>
    <author>Poole, Jane (ILRI - ICRAF)</author>
    <author>Microsoft Office User</author>
  </authors>
  <commentList>
    <comment ref="E4" authorId="0" shapeId="0">
      <text>
        <r>
          <rPr>
            <sz val="9"/>
            <color indexed="81"/>
            <rFont val="Tahoma"/>
            <family val="2"/>
          </rPr>
          <t>To be edited - currently defaults to CoA/Flagship leader</t>
        </r>
      </text>
    </comment>
    <comment ref="E8" authorId="1" shapeId="0">
      <text>
        <r>
          <rPr>
            <sz val="10"/>
            <color indexed="81"/>
            <rFont val="Calibri"/>
            <family val="2"/>
          </rPr>
          <t xml:space="preserve">New Funded Proposal by IDRC
</t>
        </r>
      </text>
    </comment>
    <comment ref="C9" authorId="0" shapeId="0">
      <text>
        <r>
          <rPr>
            <sz val="9"/>
            <color indexed="81"/>
            <rFont val="Tahoma"/>
            <family val="2"/>
          </rPr>
          <t>Project Code
This is a vlookup to the look-up sheet</t>
        </r>
      </text>
    </comment>
    <comment ref="D9" authorId="0" shapeId="0">
      <text>
        <r>
          <rPr>
            <sz val="9"/>
            <color indexed="81"/>
            <rFont val="Tahoma"/>
            <family val="2"/>
          </rPr>
          <t>Project Code
This is a vlookup to the look-up sheet</t>
        </r>
      </text>
    </comment>
    <comment ref="E9" authorId="0" shapeId="0">
      <text>
        <r>
          <rPr>
            <sz val="9"/>
            <color indexed="81"/>
            <rFont val="Tahoma"/>
            <family val="2"/>
          </rPr>
          <t>Project Code
This is a vlookup to the look-up sheet</t>
        </r>
      </text>
    </comment>
    <comment ref="F9" authorId="0" shapeId="0">
      <text>
        <r>
          <rPr>
            <sz val="9"/>
            <color indexed="81"/>
            <rFont val="Tahoma"/>
            <family val="2"/>
          </rPr>
          <t>Project Code
This is a vlookup to the look-up sheet</t>
        </r>
      </text>
    </comment>
    <comment ref="G9" authorId="0" shapeId="0">
      <text>
        <r>
          <rPr>
            <sz val="9"/>
            <color indexed="81"/>
            <rFont val="Tahoma"/>
            <family val="2"/>
          </rPr>
          <t>Project Code
This is a vlookup to the look-up sheet</t>
        </r>
      </text>
    </comment>
    <comment ref="H9" authorId="0" shapeId="0">
      <text>
        <r>
          <rPr>
            <sz val="9"/>
            <color indexed="81"/>
            <rFont val="Tahoma"/>
            <family val="2"/>
          </rPr>
          <t>Project Code
This is a vlookup to the look-up sheet</t>
        </r>
      </text>
    </comment>
    <comment ref="I9" authorId="0" shapeId="0">
      <text>
        <r>
          <rPr>
            <sz val="9"/>
            <color indexed="81"/>
            <rFont val="Tahoma"/>
            <family val="2"/>
          </rPr>
          <t>Project Code
This is a vlookup to the look-up sheet</t>
        </r>
      </text>
    </comment>
    <comment ref="J9" authorId="0" shapeId="0">
      <text>
        <r>
          <rPr>
            <sz val="9"/>
            <color indexed="81"/>
            <rFont val="Tahoma"/>
            <family val="2"/>
          </rPr>
          <t>Project Code
This is a vlookup to the look-up sheet</t>
        </r>
      </text>
    </comment>
    <comment ref="A10" authorId="0" shapeId="0">
      <text>
        <r>
          <rPr>
            <sz val="9"/>
            <color indexed="81"/>
            <rFont val="Tahoma"/>
            <family val="2"/>
          </rPr>
          <t>Can use the budget line items below to calculate % (Total all costs / Total budget 2017)</t>
        </r>
      </text>
    </comment>
    <comment ref="D80" authorId="0" shapeId="0">
      <text>
        <r>
          <rPr>
            <sz val="9"/>
            <color indexed="81"/>
            <rFont val="Tahoma"/>
            <family val="2"/>
          </rPr>
          <t>Left as yes / no because MARLO still blurry on what qualitative criteria to include etc.</t>
        </r>
      </text>
    </comment>
    <comment ref="A81" authorId="0" shapeId="0">
      <text>
        <r>
          <rPr>
            <sz val="9"/>
            <color indexed="81"/>
            <rFont val="Tahoma"/>
            <family val="2"/>
          </rPr>
          <t>Auto-generated from Activities above so will only have as many projects listed as are on activity template</t>
        </r>
      </text>
    </comment>
    <comment ref="A82" authorId="0" shapeId="0">
      <text>
        <r>
          <rPr>
            <b/>
            <sz val="9"/>
            <color indexed="81"/>
            <rFont val="Tahoma"/>
            <family val="2"/>
          </rPr>
          <t xml:space="preserve">Means of verification: </t>
        </r>
        <r>
          <rPr>
            <sz val="9"/>
            <color indexed="81"/>
            <rFont val="Tahoma"/>
            <family val="2"/>
          </rPr>
          <t xml:space="preserve">
ITM vaccine batch release by CTTBD, Malawi. New data on p67 as a candidate vaccine antigen. New data on an antigen delivery system to induce robust antigen-specific CD8 T-cells in cattle. New data on a vaccine targeting multiple parasite stages. Lab notebooks, publications or reports.</t>
        </r>
      </text>
    </comment>
  </commentList>
</comments>
</file>

<file path=xl/comments15.xml><?xml version="1.0" encoding="utf-8"?>
<comments xmlns="http://schemas.openxmlformats.org/spreadsheetml/2006/main">
  <authors>
    <author>Poole, Jane (ILRI - ICRAF)</author>
    <author>Microsoft Office User</author>
  </authors>
  <commentList>
    <comment ref="E4" authorId="0" shapeId="0">
      <text>
        <r>
          <rPr>
            <sz val="9"/>
            <color indexed="81"/>
            <rFont val="Tahoma"/>
            <family val="2"/>
          </rPr>
          <t>To be edited - currently defaults to CoA/Flagship leader</t>
        </r>
      </text>
    </comment>
    <comment ref="E8" authorId="1" shapeId="0">
      <text>
        <r>
          <rPr>
            <sz val="10"/>
            <color indexed="81"/>
            <rFont val="Calibri"/>
            <family val="2"/>
          </rPr>
          <t xml:space="preserve">Grant Pending No-Cost Extension
</t>
        </r>
      </text>
    </comment>
    <comment ref="C9" authorId="0" shapeId="0">
      <text>
        <r>
          <rPr>
            <sz val="9"/>
            <color indexed="81"/>
            <rFont val="Tahoma"/>
            <family val="2"/>
          </rPr>
          <t>Project Code
This is a vlookup to the look-up sheet</t>
        </r>
      </text>
    </comment>
    <comment ref="D9" authorId="0" shapeId="0">
      <text>
        <r>
          <rPr>
            <sz val="9"/>
            <color indexed="81"/>
            <rFont val="Tahoma"/>
            <family val="2"/>
          </rPr>
          <t>Project Code
This is a vlookup to the look-up sheet</t>
        </r>
      </text>
    </comment>
    <comment ref="E9" authorId="0" shapeId="0">
      <text>
        <r>
          <rPr>
            <sz val="9"/>
            <color indexed="81"/>
            <rFont val="Tahoma"/>
            <family val="2"/>
          </rPr>
          <t>Project Code
This is a vlookup to the look-up sheet</t>
        </r>
      </text>
    </comment>
    <comment ref="F9" authorId="0" shapeId="0">
      <text>
        <r>
          <rPr>
            <sz val="9"/>
            <color indexed="81"/>
            <rFont val="Tahoma"/>
            <family val="2"/>
          </rPr>
          <t>Project Code
This is a vlookup to the look-up sheet</t>
        </r>
      </text>
    </comment>
    <comment ref="G9" authorId="0" shapeId="0">
      <text>
        <r>
          <rPr>
            <sz val="9"/>
            <color indexed="81"/>
            <rFont val="Tahoma"/>
            <family val="2"/>
          </rPr>
          <t>Project Code
This is a vlookup to the look-up sheet</t>
        </r>
      </text>
    </comment>
    <comment ref="H9" authorId="0" shapeId="0">
      <text>
        <r>
          <rPr>
            <sz val="9"/>
            <color indexed="81"/>
            <rFont val="Tahoma"/>
            <family val="2"/>
          </rPr>
          <t>Project Code
This is a vlookup to the look-up sheet</t>
        </r>
      </text>
    </comment>
    <comment ref="I9" authorId="0" shapeId="0">
      <text>
        <r>
          <rPr>
            <sz val="9"/>
            <color indexed="81"/>
            <rFont val="Tahoma"/>
            <family val="2"/>
          </rPr>
          <t>Project Code
This is a vlookup to the look-up sheet</t>
        </r>
      </text>
    </comment>
    <comment ref="J9" authorId="0" shapeId="0">
      <text>
        <r>
          <rPr>
            <sz val="9"/>
            <color indexed="81"/>
            <rFont val="Tahoma"/>
            <family val="2"/>
          </rPr>
          <t>Project Code
This is a vlookup to the look-up sheet</t>
        </r>
      </text>
    </comment>
    <comment ref="A10" authorId="0" shapeId="0">
      <text>
        <r>
          <rPr>
            <sz val="9"/>
            <color indexed="81"/>
            <rFont val="Tahoma"/>
            <family val="2"/>
          </rPr>
          <t>Can use the budget line items below to calculate % (Total all costs / Total budget 2017)</t>
        </r>
      </text>
    </comment>
    <comment ref="D66" authorId="0" shapeId="0">
      <text>
        <r>
          <rPr>
            <sz val="9"/>
            <color indexed="81"/>
            <rFont val="Tahoma"/>
            <family val="2"/>
          </rPr>
          <t>Left as yes / no because MARLO still blurry on what qualitative criteria to include etc.</t>
        </r>
      </text>
    </comment>
    <comment ref="A67" authorId="0" shapeId="0">
      <text>
        <r>
          <rPr>
            <sz val="9"/>
            <color indexed="81"/>
            <rFont val="Tahoma"/>
            <family val="2"/>
          </rPr>
          <t>Auto-generated from Activities above so will only have as many projects listed as are on activity template</t>
        </r>
      </text>
    </comment>
    <comment ref="A68" authorId="0" shapeId="0">
      <text>
        <r>
          <rPr>
            <b/>
            <sz val="9"/>
            <color indexed="81"/>
            <rFont val="Tahoma"/>
            <family val="2"/>
          </rPr>
          <t xml:space="preserve">Means of verification:
</t>
        </r>
        <r>
          <rPr>
            <sz val="9"/>
            <color indexed="81"/>
            <rFont val="Tahoma"/>
            <family val="2"/>
          </rPr>
          <t xml:space="preserve">Proof-of-concept on efficacy of Ben-1 vaccine strain. Lab notebooks, publications or reports.
</t>
        </r>
      </text>
    </comment>
  </commentList>
</comments>
</file>

<file path=xl/comments16.xml><?xml version="1.0" encoding="utf-8"?>
<comments xmlns="http://schemas.openxmlformats.org/spreadsheetml/2006/main">
  <authors>
    <author>Poole, Jane (ILRI - ICRAF)</author>
  </authors>
  <commentList>
    <comment ref="E4" authorId="0" shapeId="0">
      <text>
        <r>
          <rPr>
            <sz val="9"/>
            <color indexed="81"/>
            <rFont val="Tahoma"/>
            <family val="2"/>
          </rPr>
          <t>To be edited - currently defaults to CoA/Flagship leader</t>
        </r>
      </text>
    </comment>
    <comment ref="C9" authorId="0" shapeId="0">
      <text>
        <r>
          <rPr>
            <sz val="9"/>
            <color indexed="81"/>
            <rFont val="Tahoma"/>
            <family val="2"/>
          </rPr>
          <t>Project Code
This is a vlookup to the look-up sheet</t>
        </r>
      </text>
    </comment>
    <comment ref="D9" authorId="0" shapeId="0">
      <text>
        <r>
          <rPr>
            <sz val="9"/>
            <color indexed="81"/>
            <rFont val="Tahoma"/>
            <family val="2"/>
          </rPr>
          <t>Project Code
This is a vlookup to the look-up sheet</t>
        </r>
      </text>
    </comment>
    <comment ref="E9" authorId="0" shapeId="0">
      <text>
        <r>
          <rPr>
            <sz val="9"/>
            <color indexed="81"/>
            <rFont val="Tahoma"/>
            <family val="2"/>
          </rPr>
          <t>Project Code
This is a vlookup to the look-up sheet</t>
        </r>
      </text>
    </comment>
    <comment ref="F9" authorId="0" shapeId="0">
      <text>
        <r>
          <rPr>
            <sz val="9"/>
            <color indexed="81"/>
            <rFont val="Tahoma"/>
            <family val="2"/>
          </rPr>
          <t>Project Code
This is a vlookup to the look-up sheet</t>
        </r>
      </text>
    </comment>
    <comment ref="G9" authorId="0" shapeId="0">
      <text>
        <r>
          <rPr>
            <sz val="9"/>
            <color indexed="81"/>
            <rFont val="Tahoma"/>
            <family val="2"/>
          </rPr>
          <t>Project Code
This is a vlookup to the look-up sheet</t>
        </r>
      </text>
    </comment>
    <comment ref="H9" authorId="0" shapeId="0">
      <text>
        <r>
          <rPr>
            <sz val="9"/>
            <color indexed="81"/>
            <rFont val="Tahoma"/>
            <family val="2"/>
          </rPr>
          <t>Project Code
This is a vlookup to the look-up sheet</t>
        </r>
      </text>
    </comment>
    <comment ref="I9" authorId="0" shapeId="0">
      <text>
        <r>
          <rPr>
            <sz val="9"/>
            <color indexed="81"/>
            <rFont val="Tahoma"/>
            <family val="2"/>
          </rPr>
          <t>Project Code
This is a vlookup to the look-up sheet</t>
        </r>
      </text>
    </comment>
    <comment ref="J9" authorId="0" shapeId="0">
      <text>
        <r>
          <rPr>
            <sz val="9"/>
            <color indexed="81"/>
            <rFont val="Tahoma"/>
            <family val="2"/>
          </rPr>
          <t>Project Code
This is a vlookup to the look-up sheet</t>
        </r>
      </text>
    </comment>
    <comment ref="A10" authorId="0" shapeId="0">
      <text>
        <r>
          <rPr>
            <sz val="9"/>
            <color indexed="81"/>
            <rFont val="Tahoma"/>
            <family val="2"/>
          </rPr>
          <t>Can use the budget line items below to calculate % (Total all costs / Total budget 2017)</t>
        </r>
      </text>
    </comment>
    <comment ref="D70" authorId="0" shapeId="0">
      <text>
        <r>
          <rPr>
            <sz val="9"/>
            <color indexed="81"/>
            <rFont val="Tahoma"/>
            <family val="2"/>
          </rPr>
          <t>Left as yes / no because MARLO still blurry on what qualitative criteria to include etc.</t>
        </r>
      </text>
    </comment>
    <comment ref="A71" authorId="0" shapeId="0">
      <text>
        <r>
          <rPr>
            <sz val="9"/>
            <color indexed="81"/>
            <rFont val="Tahoma"/>
            <family val="2"/>
          </rPr>
          <t>Auto-generated from Activities above so will only have as many projects listed as are on activity template</t>
        </r>
      </text>
    </comment>
    <comment ref="A72" authorId="0" shapeId="0">
      <text>
        <r>
          <rPr>
            <b/>
            <sz val="9"/>
            <color indexed="81"/>
            <rFont val="Tahoma"/>
            <family val="2"/>
          </rPr>
          <t>Means of verification</t>
        </r>
        <r>
          <rPr>
            <sz val="9"/>
            <color indexed="81"/>
            <rFont val="Tahoma"/>
            <family val="2"/>
          </rPr>
          <t xml:space="preserve">
Proof-of-concept on efficacy of attenutated CCPP vaccines. Lab notebooks, publications or reports.</t>
        </r>
      </text>
    </comment>
  </commentList>
</comments>
</file>

<file path=xl/comments17.xml><?xml version="1.0" encoding="utf-8"?>
<comments xmlns="http://schemas.openxmlformats.org/spreadsheetml/2006/main">
  <authors>
    <author>Poole, Jane (ILRI - ICRAF)</author>
  </authors>
  <commentList>
    <comment ref="E4" authorId="0" shapeId="0">
      <text>
        <r>
          <rPr>
            <sz val="9"/>
            <color indexed="81"/>
            <rFont val="Tahoma"/>
            <family val="2"/>
          </rPr>
          <t>To be edited - currently defaults to CoA/Flagship leader</t>
        </r>
      </text>
    </comment>
    <comment ref="C9" authorId="0" shapeId="0">
      <text>
        <r>
          <rPr>
            <sz val="9"/>
            <color indexed="81"/>
            <rFont val="Tahoma"/>
            <family val="2"/>
          </rPr>
          <t>Project Code
This is a vlookup to the look-up sheet</t>
        </r>
      </text>
    </comment>
    <comment ref="D9" authorId="0" shapeId="0">
      <text>
        <r>
          <rPr>
            <sz val="9"/>
            <color indexed="81"/>
            <rFont val="Tahoma"/>
            <family val="2"/>
          </rPr>
          <t>Project Code
This is a vlookup to the look-up sheet</t>
        </r>
      </text>
    </comment>
    <comment ref="E9" authorId="0" shapeId="0">
      <text>
        <r>
          <rPr>
            <sz val="9"/>
            <color indexed="81"/>
            <rFont val="Tahoma"/>
            <family val="2"/>
          </rPr>
          <t>Project Code
This is a vlookup to the look-up sheet</t>
        </r>
      </text>
    </comment>
    <comment ref="F9" authorId="0" shapeId="0">
      <text>
        <r>
          <rPr>
            <sz val="9"/>
            <color indexed="81"/>
            <rFont val="Tahoma"/>
            <family val="2"/>
          </rPr>
          <t>Project Code
This is a vlookup to the look-up sheet</t>
        </r>
      </text>
    </comment>
    <comment ref="G9" authorId="0" shapeId="0">
      <text>
        <r>
          <rPr>
            <sz val="9"/>
            <color indexed="81"/>
            <rFont val="Tahoma"/>
            <family val="2"/>
          </rPr>
          <t>Project Code
This is a vlookup to the look-up sheet</t>
        </r>
      </text>
    </comment>
    <comment ref="H9" authorId="0" shapeId="0">
      <text>
        <r>
          <rPr>
            <sz val="9"/>
            <color indexed="81"/>
            <rFont val="Tahoma"/>
            <family val="2"/>
          </rPr>
          <t>Project Code
This is a vlookup to the look-up sheet</t>
        </r>
      </text>
    </comment>
    <comment ref="I9" authorId="0" shapeId="0">
      <text>
        <r>
          <rPr>
            <sz val="9"/>
            <color indexed="81"/>
            <rFont val="Tahoma"/>
            <family val="2"/>
          </rPr>
          <t>Project Code
This is a vlookup to the look-up sheet</t>
        </r>
      </text>
    </comment>
    <comment ref="J9" authorId="0" shapeId="0">
      <text>
        <r>
          <rPr>
            <sz val="9"/>
            <color indexed="81"/>
            <rFont val="Tahoma"/>
            <family val="2"/>
          </rPr>
          <t>Project Code
This is a vlookup to the look-up sheet</t>
        </r>
      </text>
    </comment>
    <comment ref="A10" authorId="0" shapeId="0">
      <text>
        <r>
          <rPr>
            <sz val="9"/>
            <color indexed="81"/>
            <rFont val="Tahoma"/>
            <family val="2"/>
          </rPr>
          <t>Can use the budget line items below to calculate % (Total all costs / Total budget 2017)</t>
        </r>
      </text>
    </comment>
    <comment ref="D63" authorId="0" shapeId="0">
      <text>
        <r>
          <rPr>
            <sz val="9"/>
            <color indexed="81"/>
            <rFont val="Tahoma"/>
            <family val="2"/>
          </rPr>
          <t>Left as yes / no because MARLO still blurry on what qualitative criteria to include etc.</t>
        </r>
      </text>
    </comment>
    <comment ref="A64" authorId="0" shapeId="0">
      <text>
        <r>
          <rPr>
            <sz val="9"/>
            <color indexed="81"/>
            <rFont val="Tahoma"/>
            <family val="2"/>
          </rPr>
          <t>Auto-generated from Activities above so will only have as many projects listed as are on activity template</t>
        </r>
      </text>
    </comment>
    <comment ref="A65" authorId="0" shapeId="0">
      <text>
        <r>
          <rPr>
            <b/>
            <sz val="9"/>
            <color indexed="81"/>
            <rFont val="Tahoma"/>
            <family val="2"/>
          </rPr>
          <t>Means of verification:</t>
        </r>
        <r>
          <rPr>
            <sz val="9"/>
            <color indexed="81"/>
            <rFont val="Tahoma"/>
            <family val="2"/>
          </rPr>
          <t xml:space="preserve">
Production of PPR vaccine at CVL, Bamako. Lab notebooks, publications or reports.</t>
        </r>
      </text>
    </comment>
  </commentList>
</comments>
</file>

<file path=xl/comments18.xml><?xml version="1.0" encoding="utf-8"?>
<comments xmlns="http://schemas.openxmlformats.org/spreadsheetml/2006/main">
  <authors>
    <author>Poole, Jane (ILRI - ICRAF)</author>
    <author>Microsoft Office User</author>
  </authors>
  <commentList>
    <comment ref="E4" authorId="0" shapeId="0">
      <text>
        <r>
          <rPr>
            <sz val="9"/>
            <color indexed="81"/>
            <rFont val="Tahoma"/>
            <family val="2"/>
          </rPr>
          <t>To be edited - currently defaults to CoA/Flagship leader</t>
        </r>
      </text>
    </comment>
    <comment ref="C8" authorId="1" shapeId="0">
      <text>
        <r>
          <rPr>
            <sz val="10"/>
            <color indexed="81"/>
            <rFont val="Calibri"/>
            <family val="2"/>
          </rPr>
          <t xml:space="preserve">New proposal approved for funding
</t>
        </r>
      </text>
    </comment>
    <comment ref="C9" authorId="0" shapeId="0">
      <text>
        <r>
          <rPr>
            <sz val="9"/>
            <color indexed="81"/>
            <rFont val="Tahoma"/>
            <family val="2"/>
          </rPr>
          <t>Project Code
This is a vlookup to the look-up sheet</t>
        </r>
      </text>
    </comment>
    <comment ref="D9" authorId="0" shapeId="0">
      <text>
        <r>
          <rPr>
            <sz val="9"/>
            <color indexed="81"/>
            <rFont val="Tahoma"/>
            <family val="2"/>
          </rPr>
          <t>Project Code
This is a vlookup to the look-up sheet</t>
        </r>
      </text>
    </comment>
    <comment ref="E9" authorId="0" shapeId="0">
      <text>
        <r>
          <rPr>
            <sz val="9"/>
            <color indexed="81"/>
            <rFont val="Tahoma"/>
            <family val="2"/>
          </rPr>
          <t>Project Code
This is a vlookup to the look-up sheet</t>
        </r>
      </text>
    </comment>
    <comment ref="F9" authorId="0" shapeId="0">
      <text>
        <r>
          <rPr>
            <sz val="9"/>
            <color indexed="81"/>
            <rFont val="Tahoma"/>
            <family val="2"/>
          </rPr>
          <t>Project Code
This is a vlookup to the look-up sheet</t>
        </r>
      </text>
    </comment>
    <comment ref="G9" authorId="0" shapeId="0">
      <text>
        <r>
          <rPr>
            <sz val="9"/>
            <color indexed="81"/>
            <rFont val="Tahoma"/>
            <family val="2"/>
          </rPr>
          <t>Project Code
This is a vlookup to the look-up sheet</t>
        </r>
      </text>
    </comment>
    <comment ref="H9" authorId="0" shapeId="0">
      <text>
        <r>
          <rPr>
            <sz val="9"/>
            <color indexed="81"/>
            <rFont val="Tahoma"/>
            <family val="2"/>
          </rPr>
          <t>Project Code
This is a vlookup to the look-up sheet</t>
        </r>
      </text>
    </comment>
    <comment ref="I9" authorId="0" shapeId="0">
      <text>
        <r>
          <rPr>
            <sz val="9"/>
            <color indexed="81"/>
            <rFont val="Tahoma"/>
            <family val="2"/>
          </rPr>
          <t>Project Code
This is a vlookup to the look-up sheet</t>
        </r>
      </text>
    </comment>
    <comment ref="J9" authorId="0" shapeId="0">
      <text>
        <r>
          <rPr>
            <sz val="9"/>
            <color indexed="81"/>
            <rFont val="Tahoma"/>
            <family val="2"/>
          </rPr>
          <t>Project Code
This is a vlookup to the look-up sheet</t>
        </r>
      </text>
    </comment>
    <comment ref="A10" authorId="0" shapeId="0">
      <text>
        <r>
          <rPr>
            <sz val="9"/>
            <color indexed="81"/>
            <rFont val="Tahoma"/>
            <family val="2"/>
          </rPr>
          <t>Can use the budget line items below to calculate % (Total all costs / Total budget 2017)</t>
        </r>
      </text>
    </comment>
    <comment ref="D63" authorId="0" shapeId="0">
      <text>
        <r>
          <rPr>
            <sz val="9"/>
            <color indexed="81"/>
            <rFont val="Tahoma"/>
            <family val="2"/>
          </rPr>
          <t>Left as yes / no because MARLO still blurry on what qualitative criteria to include etc.</t>
        </r>
      </text>
    </comment>
    <comment ref="A64" authorId="0" shapeId="0">
      <text>
        <r>
          <rPr>
            <sz val="9"/>
            <color indexed="81"/>
            <rFont val="Tahoma"/>
            <family val="2"/>
          </rPr>
          <t>Auto-generated from Activities above so will only have as many projects listed as are on activity template</t>
        </r>
      </text>
    </comment>
    <comment ref="A65" authorId="0" shapeId="0">
      <text>
        <r>
          <rPr>
            <b/>
            <sz val="9"/>
            <color indexed="81"/>
            <rFont val="Tahoma"/>
            <family val="2"/>
          </rPr>
          <t>Means of verification:</t>
        </r>
        <r>
          <rPr>
            <sz val="9"/>
            <color indexed="81"/>
            <rFont val="Tahoma"/>
            <family val="2"/>
          </rPr>
          <t xml:space="preserve">
Production of PPR vaccine at CVL, Bamako. Lab notebooks, publications or reports.</t>
        </r>
      </text>
    </comment>
  </commentList>
</comments>
</file>

<file path=xl/comments19.xml><?xml version="1.0" encoding="utf-8"?>
<comments xmlns="http://schemas.openxmlformats.org/spreadsheetml/2006/main">
  <authors>
    <author>Poole, Jane (ILRI - ICRAF)</author>
  </authors>
  <commentList>
    <comment ref="C9" authorId="0" shapeId="0">
      <text>
        <r>
          <rPr>
            <sz val="9"/>
            <color indexed="81"/>
            <rFont val="Tahoma"/>
            <family val="2"/>
          </rPr>
          <t>Project Code
This is a vlookup to the look-up sheet</t>
        </r>
      </text>
    </comment>
    <comment ref="D9" authorId="0" shapeId="0">
      <text>
        <r>
          <rPr>
            <sz val="9"/>
            <color indexed="81"/>
            <rFont val="Tahoma"/>
            <family val="2"/>
          </rPr>
          <t>Project Code
This is a vlookup to the look-up sheet</t>
        </r>
      </text>
    </comment>
    <comment ref="E9" authorId="0" shapeId="0">
      <text>
        <r>
          <rPr>
            <sz val="9"/>
            <color indexed="81"/>
            <rFont val="Tahoma"/>
            <family val="2"/>
          </rPr>
          <t>Project Code
This is a vlookup to the look-up sheet</t>
        </r>
      </text>
    </comment>
    <comment ref="F9" authorId="0" shapeId="0">
      <text>
        <r>
          <rPr>
            <sz val="9"/>
            <color indexed="81"/>
            <rFont val="Tahoma"/>
            <family val="2"/>
          </rPr>
          <t>Project Code
This is a vlookup to the look-up sheet</t>
        </r>
      </text>
    </comment>
    <comment ref="G9" authorId="0" shapeId="0">
      <text>
        <r>
          <rPr>
            <sz val="9"/>
            <color indexed="81"/>
            <rFont val="Tahoma"/>
            <family val="2"/>
          </rPr>
          <t>Project Code
This is a vlookup to the look-up sheet</t>
        </r>
      </text>
    </comment>
    <comment ref="H9" authorId="0" shapeId="0">
      <text>
        <r>
          <rPr>
            <sz val="9"/>
            <color indexed="81"/>
            <rFont val="Tahoma"/>
            <family val="2"/>
          </rPr>
          <t>Project Code
This is a vlookup to the look-up sheet</t>
        </r>
      </text>
    </comment>
    <comment ref="I9" authorId="0" shapeId="0">
      <text>
        <r>
          <rPr>
            <sz val="9"/>
            <color indexed="81"/>
            <rFont val="Tahoma"/>
            <family val="2"/>
          </rPr>
          <t>Project Code
This is a vlookup to the look-up sheet</t>
        </r>
      </text>
    </comment>
    <comment ref="J9" authorId="0" shapeId="0">
      <text>
        <r>
          <rPr>
            <sz val="9"/>
            <color indexed="81"/>
            <rFont val="Tahoma"/>
            <family val="2"/>
          </rPr>
          <t>Project Code
This is a vlookup to the look-up sheet</t>
        </r>
      </text>
    </comment>
    <comment ref="A10" authorId="0" shapeId="0">
      <text>
        <r>
          <rPr>
            <sz val="9"/>
            <color indexed="81"/>
            <rFont val="Tahoma"/>
            <family val="2"/>
          </rPr>
          <t>Can use the budget line items below to calculate % (Total all costs / Total budget 2017)</t>
        </r>
      </text>
    </comment>
    <comment ref="D63" authorId="0" shapeId="0">
      <text>
        <r>
          <rPr>
            <sz val="9"/>
            <color indexed="81"/>
            <rFont val="Tahoma"/>
            <family val="2"/>
          </rPr>
          <t>Left as yes / no because MARLO still blurry on what qualitative criteria to include etc.</t>
        </r>
      </text>
    </comment>
    <comment ref="A64" authorId="0" shapeId="0">
      <text>
        <r>
          <rPr>
            <sz val="9"/>
            <color indexed="81"/>
            <rFont val="Tahoma"/>
            <family val="2"/>
          </rPr>
          <t>Auto-generated from Activities above so will only have as many projects listed as are on activity template</t>
        </r>
      </text>
    </comment>
  </commentList>
</comments>
</file>

<file path=xl/comments2.xml><?xml version="1.0" encoding="utf-8"?>
<comments xmlns="http://schemas.openxmlformats.org/spreadsheetml/2006/main">
  <authors>
    <author>Poole, Jane (ILRI - ICRAF)</author>
  </authors>
  <commentList>
    <comment ref="I18" authorId="0" shapeId="0">
      <text>
        <r>
          <rPr>
            <b/>
            <sz val="9"/>
            <color indexed="81"/>
            <rFont val="Tahoma"/>
            <family val="2"/>
          </rPr>
          <t xml:space="preserve">Means of verification: </t>
        </r>
        <r>
          <rPr>
            <sz val="9"/>
            <color indexed="81"/>
            <rFont val="Tahoma"/>
            <family val="2"/>
          </rPr>
          <t xml:space="preserve">
ITM vaccine batch release by CTTBD, Malawi. New data on p67 as a candidate vaccine antigen. New data on an antigen delivery system to induce robust antigen-specific CD8 T-cells in cattle. New data on a vaccine targeting multiple parasite stages. Lab notebooks, publications or reports.</t>
        </r>
      </text>
    </comment>
    <comment ref="I19" authorId="0" shapeId="0">
      <text>
        <r>
          <rPr>
            <b/>
            <sz val="9"/>
            <color indexed="81"/>
            <rFont val="Tahoma"/>
            <family val="2"/>
          </rPr>
          <t xml:space="preserve">Means of verification:
</t>
        </r>
        <r>
          <rPr>
            <sz val="9"/>
            <color indexed="81"/>
            <rFont val="Tahoma"/>
            <family val="2"/>
          </rPr>
          <t xml:space="preserve">Proof-of-concept on efficacy of Ben-1 vaccine strain. Lab notebooks, publications or reports.
</t>
        </r>
      </text>
    </comment>
    <comment ref="I20" authorId="0" shapeId="0">
      <text>
        <r>
          <rPr>
            <b/>
            <sz val="9"/>
            <color indexed="81"/>
            <rFont val="Tahoma"/>
            <family val="2"/>
          </rPr>
          <t>Means of verification</t>
        </r>
        <r>
          <rPr>
            <sz val="9"/>
            <color indexed="81"/>
            <rFont val="Tahoma"/>
            <family val="2"/>
          </rPr>
          <t xml:space="preserve">
Proof-of-concept on efficacy of attenutated CCPP vaccines. Lab notebooks, publications or reports.</t>
        </r>
      </text>
    </comment>
    <comment ref="I21" authorId="0" shapeId="0">
      <text>
        <r>
          <rPr>
            <b/>
            <sz val="9"/>
            <color indexed="81"/>
            <rFont val="Tahoma"/>
            <family val="2"/>
          </rPr>
          <t>Means of verification:</t>
        </r>
        <r>
          <rPr>
            <sz val="9"/>
            <color indexed="81"/>
            <rFont val="Tahoma"/>
            <family val="2"/>
          </rPr>
          <t xml:space="preserve">
Production of PPR vaccine at CVL, Bamako. Lab notebooks, publications or reports.</t>
        </r>
      </text>
    </comment>
    <comment ref="I22" authorId="0" shapeId="0">
      <text>
        <r>
          <rPr>
            <b/>
            <sz val="9"/>
            <color indexed="81"/>
            <rFont val="Tahoma"/>
            <family val="2"/>
          </rPr>
          <t>Means of verification:</t>
        </r>
        <r>
          <rPr>
            <sz val="9"/>
            <color indexed="81"/>
            <rFont val="Tahoma"/>
            <family val="2"/>
          </rPr>
          <t xml:space="preserve">
New data on candidate vaccine antigens. Lab notebooks, publications or reports.</t>
        </r>
      </text>
    </comment>
  </commentList>
</comments>
</file>

<file path=xl/comments20.xml><?xml version="1.0" encoding="utf-8"?>
<comments xmlns="http://schemas.openxmlformats.org/spreadsheetml/2006/main">
  <authors>
    <author>Poole, Jane (ILRI - ICRAF)</author>
  </authors>
  <commentList>
    <comment ref="E4" authorId="0" shapeId="0">
      <text>
        <r>
          <rPr>
            <sz val="9"/>
            <color indexed="81"/>
            <rFont val="Tahoma"/>
            <family val="2"/>
          </rPr>
          <t>To be edited - currently defaults to CoA/Flagship leader</t>
        </r>
      </text>
    </comment>
    <comment ref="C9" authorId="0" shapeId="0">
      <text>
        <r>
          <rPr>
            <sz val="9"/>
            <color indexed="81"/>
            <rFont val="Tahoma"/>
            <family val="2"/>
          </rPr>
          <t>Project Code
This is a vlookup to the look-up sheet</t>
        </r>
      </text>
    </comment>
    <comment ref="D9" authorId="0" shapeId="0">
      <text>
        <r>
          <rPr>
            <sz val="9"/>
            <color indexed="81"/>
            <rFont val="Tahoma"/>
            <family val="2"/>
          </rPr>
          <t>Project Code
This is a vlookup to the look-up sheet</t>
        </r>
      </text>
    </comment>
    <comment ref="E9" authorId="0" shapeId="0">
      <text>
        <r>
          <rPr>
            <sz val="9"/>
            <color indexed="81"/>
            <rFont val="Tahoma"/>
            <family val="2"/>
          </rPr>
          <t>Project Code
This is a vlookup to the look-up sheet</t>
        </r>
      </text>
    </comment>
    <comment ref="F9" authorId="0" shapeId="0">
      <text>
        <r>
          <rPr>
            <sz val="9"/>
            <color indexed="81"/>
            <rFont val="Tahoma"/>
            <family val="2"/>
          </rPr>
          <t>Project Code
This is a vlookup to the look-up sheet</t>
        </r>
      </text>
    </comment>
    <comment ref="G9" authorId="0" shapeId="0">
      <text>
        <r>
          <rPr>
            <sz val="9"/>
            <color indexed="81"/>
            <rFont val="Tahoma"/>
            <family val="2"/>
          </rPr>
          <t>Project Code
This is a vlookup to the look-up sheet</t>
        </r>
      </text>
    </comment>
    <comment ref="H9" authorId="0" shapeId="0">
      <text>
        <r>
          <rPr>
            <sz val="9"/>
            <color indexed="81"/>
            <rFont val="Tahoma"/>
            <family val="2"/>
          </rPr>
          <t>Project Code
This is a vlookup to the look-up sheet</t>
        </r>
      </text>
    </comment>
    <comment ref="I9" authorId="0" shapeId="0">
      <text>
        <r>
          <rPr>
            <sz val="9"/>
            <color indexed="81"/>
            <rFont val="Tahoma"/>
            <family val="2"/>
          </rPr>
          <t>Project Code
This is a vlookup to the look-up sheet</t>
        </r>
      </text>
    </comment>
    <comment ref="J9" authorId="0" shapeId="0">
      <text>
        <r>
          <rPr>
            <sz val="9"/>
            <color indexed="81"/>
            <rFont val="Tahoma"/>
            <family val="2"/>
          </rPr>
          <t>Project Code
This is a vlookup to the look-up sheet</t>
        </r>
      </text>
    </comment>
    <comment ref="A10" authorId="0" shapeId="0">
      <text>
        <r>
          <rPr>
            <sz val="9"/>
            <color indexed="81"/>
            <rFont val="Tahoma"/>
            <family val="2"/>
          </rPr>
          <t>Can use the budget line items below to calculate % (Total all costs / Total budget 2017)</t>
        </r>
      </text>
    </comment>
    <comment ref="D63" authorId="0" shapeId="0">
      <text>
        <r>
          <rPr>
            <sz val="9"/>
            <color indexed="81"/>
            <rFont val="Tahoma"/>
            <family val="2"/>
          </rPr>
          <t>Left as yes / no because MARLO still blurry on what qualitative criteria to include etc.</t>
        </r>
      </text>
    </comment>
    <comment ref="A64" authorId="0" shapeId="0">
      <text>
        <r>
          <rPr>
            <sz val="9"/>
            <color indexed="81"/>
            <rFont val="Tahoma"/>
            <family val="2"/>
          </rPr>
          <t>Auto-generated from Activities above so will only have as many projects listed as are on activity template</t>
        </r>
      </text>
    </comment>
  </commentList>
</comments>
</file>

<file path=xl/comments21.xml><?xml version="1.0" encoding="utf-8"?>
<comments xmlns="http://schemas.openxmlformats.org/spreadsheetml/2006/main">
  <authors>
    <author>Poole, Jane (ILRI - ICRAF)</author>
    <author>Staal, Steve (ILRI)</author>
  </authors>
  <commentList>
    <comment ref="W1" authorId="0" shapeId="0">
      <text>
        <r>
          <rPr>
            <sz val="9"/>
            <color indexed="81"/>
            <rFont val="Tahoma"/>
            <family val="2"/>
          </rPr>
          <t>in partner systems - for ILRI 'Agreement Code'</t>
        </r>
      </text>
    </comment>
    <comment ref="K53" authorId="1" shapeId="0">
      <text>
        <r>
          <rPr>
            <b/>
            <sz val="9"/>
            <color indexed="81"/>
            <rFont val="Tahoma"/>
            <family val="2"/>
          </rPr>
          <t>Staal, Steve (ILRI):</t>
        </r>
        <r>
          <rPr>
            <sz val="9"/>
            <color indexed="81"/>
            <rFont val="Tahoma"/>
            <family val="2"/>
          </rPr>
          <t xml:space="preserve">
Paula - please review this Output and the one below - I am not sure how they differ</t>
        </r>
      </text>
    </comment>
  </commentList>
</comments>
</file>

<file path=xl/comments22.xml><?xml version="1.0" encoding="utf-8"?>
<comments xmlns="http://schemas.openxmlformats.org/spreadsheetml/2006/main">
  <authors>
    <author>Poole, Jane (ILRI - ICRAF)</author>
  </authors>
  <commentList>
    <comment ref="C8" authorId="0" shapeId="0">
      <text>
        <r>
          <rPr>
            <sz val="9"/>
            <color indexed="81"/>
            <rFont val="Tahoma"/>
            <family val="2"/>
          </rPr>
          <t>Project Code
This is a vlookup to the look-up sheet</t>
        </r>
      </text>
    </comment>
    <comment ref="D8" authorId="0" shapeId="0">
      <text>
        <r>
          <rPr>
            <sz val="9"/>
            <color indexed="81"/>
            <rFont val="Tahoma"/>
            <family val="2"/>
          </rPr>
          <t>Project Code
This is a vlookup to the look-up sheet</t>
        </r>
      </text>
    </comment>
    <comment ref="F8" authorId="0" shapeId="0">
      <text>
        <r>
          <rPr>
            <sz val="9"/>
            <color indexed="81"/>
            <rFont val="Tahoma"/>
            <family val="2"/>
          </rPr>
          <t>Project Code
This is a vlookup to the look-up sheet</t>
        </r>
      </text>
    </comment>
    <comment ref="G8" authorId="0" shapeId="0">
      <text>
        <r>
          <rPr>
            <sz val="9"/>
            <color indexed="81"/>
            <rFont val="Tahoma"/>
            <family val="2"/>
          </rPr>
          <t>Project Code
This is a vlookup to the look-up sheet</t>
        </r>
      </text>
    </comment>
    <comment ref="I8" authorId="0" shapeId="0">
      <text>
        <r>
          <rPr>
            <sz val="9"/>
            <color indexed="81"/>
            <rFont val="Tahoma"/>
            <family val="2"/>
          </rPr>
          <t>Project Code
This is a vlookup to the look-up sheet</t>
        </r>
      </text>
    </comment>
    <comment ref="J8" authorId="0" shapeId="0">
      <text>
        <r>
          <rPr>
            <sz val="9"/>
            <color indexed="81"/>
            <rFont val="Tahoma"/>
            <family val="2"/>
          </rPr>
          <t>Project Code
This is a vlookup to the look-up sheet</t>
        </r>
      </text>
    </comment>
    <comment ref="L8" authorId="0" shapeId="0">
      <text>
        <r>
          <rPr>
            <sz val="9"/>
            <color indexed="81"/>
            <rFont val="Tahoma"/>
            <family val="2"/>
          </rPr>
          <t>Project Code
This is a vlookup to the look-up sheet</t>
        </r>
      </text>
    </comment>
    <comment ref="M8" authorId="0" shapeId="0">
      <text>
        <r>
          <rPr>
            <sz val="9"/>
            <color indexed="81"/>
            <rFont val="Tahoma"/>
            <family val="2"/>
          </rPr>
          <t>Project Code
This is a vlookup to the look-up sheet</t>
        </r>
      </text>
    </comment>
    <comment ref="N8" authorId="0" shapeId="0">
      <text>
        <r>
          <rPr>
            <sz val="9"/>
            <color indexed="81"/>
            <rFont val="Tahoma"/>
            <family val="2"/>
          </rPr>
          <t>Project Code
This is a vlookup to the look-up sheet</t>
        </r>
      </text>
    </comment>
  </commentList>
</comments>
</file>

<file path=xl/comments3.xml><?xml version="1.0" encoding="utf-8"?>
<comments xmlns="http://schemas.openxmlformats.org/spreadsheetml/2006/main">
  <authors>
    <author>Poole, Jane (ILRI - ICRAF)</author>
  </authors>
  <commentList>
    <comment ref="C9" authorId="0" shapeId="0">
      <text>
        <r>
          <rPr>
            <sz val="9"/>
            <color indexed="81"/>
            <rFont val="Tahoma"/>
            <family val="2"/>
          </rPr>
          <t>Project Code
This is a vlookup to the look-up sheet</t>
        </r>
      </text>
    </comment>
    <comment ref="D9" authorId="0" shapeId="0">
      <text>
        <r>
          <rPr>
            <sz val="9"/>
            <color indexed="81"/>
            <rFont val="Tahoma"/>
            <family val="2"/>
          </rPr>
          <t>Project Code
This is a vlookup to the look-up sheet</t>
        </r>
      </text>
    </comment>
    <comment ref="E9" authorId="0" shapeId="0">
      <text>
        <r>
          <rPr>
            <sz val="9"/>
            <color indexed="81"/>
            <rFont val="Tahoma"/>
            <family val="2"/>
          </rPr>
          <t>Project Code
This is a vlookup to the look-up sheet</t>
        </r>
      </text>
    </comment>
    <comment ref="F9" authorId="0" shapeId="0">
      <text>
        <r>
          <rPr>
            <sz val="9"/>
            <color indexed="81"/>
            <rFont val="Tahoma"/>
            <family val="2"/>
          </rPr>
          <t>Project Code
This is a vlookup to the look-up sheet</t>
        </r>
      </text>
    </comment>
    <comment ref="G9" authorId="0" shapeId="0">
      <text>
        <r>
          <rPr>
            <sz val="9"/>
            <color indexed="81"/>
            <rFont val="Tahoma"/>
            <family val="2"/>
          </rPr>
          <t>Project Code
This is a vlookup to the look-up sheet</t>
        </r>
      </text>
    </comment>
    <comment ref="H9" authorId="0" shapeId="0">
      <text>
        <r>
          <rPr>
            <sz val="9"/>
            <color indexed="81"/>
            <rFont val="Tahoma"/>
            <family val="2"/>
          </rPr>
          <t>Project Code
This is a vlookup to the look-up sheet</t>
        </r>
      </text>
    </comment>
    <comment ref="I9" authorId="0" shapeId="0">
      <text>
        <r>
          <rPr>
            <sz val="9"/>
            <color indexed="81"/>
            <rFont val="Tahoma"/>
            <family val="2"/>
          </rPr>
          <t>Project Code
This is a vlookup to the look-up sheet</t>
        </r>
      </text>
    </comment>
    <comment ref="J9" authorId="0" shapeId="0">
      <text>
        <r>
          <rPr>
            <sz val="9"/>
            <color indexed="81"/>
            <rFont val="Tahoma"/>
            <family val="2"/>
          </rPr>
          <t>Project Code
This is a vlookup to the look-up sheet</t>
        </r>
      </text>
    </comment>
    <comment ref="A10" authorId="0" shapeId="0">
      <text>
        <r>
          <rPr>
            <sz val="9"/>
            <color indexed="81"/>
            <rFont val="Tahoma"/>
            <family val="2"/>
          </rPr>
          <t>Can use the budget line items below to calculate % (Total all costs / Total budget 2017)</t>
        </r>
      </text>
    </comment>
    <comment ref="D63" authorId="0" shapeId="0">
      <text>
        <r>
          <rPr>
            <sz val="9"/>
            <color indexed="81"/>
            <rFont val="Tahoma"/>
            <family val="2"/>
          </rPr>
          <t>Left as yes / no because MARLO still blurry on what qualitative criteria to include etc.</t>
        </r>
      </text>
    </comment>
    <comment ref="A64" authorId="0" shapeId="0">
      <text>
        <r>
          <rPr>
            <sz val="9"/>
            <color indexed="81"/>
            <rFont val="Tahoma"/>
            <family val="2"/>
          </rPr>
          <t>Auto-generated from Activities above so will only have as many projects listed as are on activity template</t>
        </r>
      </text>
    </comment>
  </commentList>
</comments>
</file>

<file path=xl/comments4.xml><?xml version="1.0" encoding="utf-8"?>
<comments xmlns="http://schemas.openxmlformats.org/spreadsheetml/2006/main">
  <authors>
    <author>Poole, Jane (ILRI - ICRAF)</author>
  </authors>
  <commentList>
    <comment ref="C9" authorId="0" shapeId="0">
      <text>
        <r>
          <rPr>
            <sz val="9"/>
            <color indexed="81"/>
            <rFont val="Tahoma"/>
            <family val="2"/>
          </rPr>
          <t>Project Code
This is a vlookup to the look-up sheet</t>
        </r>
      </text>
    </comment>
    <comment ref="D9" authorId="0" shapeId="0">
      <text>
        <r>
          <rPr>
            <sz val="9"/>
            <color indexed="81"/>
            <rFont val="Tahoma"/>
            <family val="2"/>
          </rPr>
          <t>Project Code
This is a vlookup to the look-up sheet</t>
        </r>
      </text>
    </comment>
    <comment ref="E9" authorId="0" shapeId="0">
      <text>
        <r>
          <rPr>
            <sz val="9"/>
            <color indexed="81"/>
            <rFont val="Tahoma"/>
            <family val="2"/>
          </rPr>
          <t>Project Code
This is a vlookup to the look-up sheet</t>
        </r>
      </text>
    </comment>
    <comment ref="F9" authorId="0" shapeId="0">
      <text>
        <r>
          <rPr>
            <sz val="9"/>
            <color indexed="81"/>
            <rFont val="Tahoma"/>
            <family val="2"/>
          </rPr>
          <t>Project Code
This is a vlookup to the look-up sheet</t>
        </r>
      </text>
    </comment>
    <comment ref="G9" authorId="0" shapeId="0">
      <text>
        <r>
          <rPr>
            <sz val="9"/>
            <color indexed="81"/>
            <rFont val="Tahoma"/>
            <family val="2"/>
          </rPr>
          <t>Project Code
This is a vlookup to the look-up sheet</t>
        </r>
      </text>
    </comment>
    <comment ref="H9" authorId="0" shapeId="0">
      <text>
        <r>
          <rPr>
            <sz val="9"/>
            <color indexed="81"/>
            <rFont val="Tahoma"/>
            <family val="2"/>
          </rPr>
          <t>Project Code
This is a vlookup to the look-up sheet</t>
        </r>
      </text>
    </comment>
    <comment ref="I9" authorId="0" shapeId="0">
      <text>
        <r>
          <rPr>
            <sz val="9"/>
            <color indexed="81"/>
            <rFont val="Tahoma"/>
            <family val="2"/>
          </rPr>
          <t>Project Code
This is a vlookup to the look-up sheet</t>
        </r>
      </text>
    </comment>
    <comment ref="J9" authorId="0" shapeId="0">
      <text>
        <r>
          <rPr>
            <sz val="9"/>
            <color indexed="81"/>
            <rFont val="Tahoma"/>
            <family val="2"/>
          </rPr>
          <t>Project Code
This is a vlookup to the look-up sheet</t>
        </r>
      </text>
    </comment>
    <comment ref="A10" authorId="0" shapeId="0">
      <text>
        <r>
          <rPr>
            <sz val="9"/>
            <color indexed="81"/>
            <rFont val="Tahoma"/>
            <family val="2"/>
          </rPr>
          <t>Can use the budget line items below to calculate % (Total all costs / Total budget 2017)</t>
        </r>
      </text>
    </comment>
    <comment ref="D62" authorId="0" shapeId="0">
      <text>
        <r>
          <rPr>
            <sz val="9"/>
            <color indexed="81"/>
            <rFont val="Tahoma"/>
            <family val="2"/>
          </rPr>
          <t>Left as yes / no because MARLO still blurry on what qualitative criteria to include etc.</t>
        </r>
      </text>
    </comment>
    <comment ref="A63" authorId="0" shapeId="0">
      <text>
        <r>
          <rPr>
            <sz val="9"/>
            <color indexed="81"/>
            <rFont val="Tahoma"/>
            <family val="2"/>
          </rPr>
          <t>Auto-generated from Activities above so will only have as many projects listed as are on activity template</t>
        </r>
      </text>
    </comment>
  </commentList>
</comments>
</file>

<file path=xl/comments5.xml><?xml version="1.0" encoding="utf-8"?>
<comments xmlns="http://schemas.openxmlformats.org/spreadsheetml/2006/main">
  <authors>
    <author>Poole, Jane (ILRI - ICRAF)</author>
  </authors>
  <commentList>
    <comment ref="C9" authorId="0" shapeId="0">
      <text>
        <r>
          <rPr>
            <sz val="9"/>
            <color indexed="81"/>
            <rFont val="Tahoma"/>
            <family val="2"/>
          </rPr>
          <t>Project Code
This is a vlookup to the look-up sheet</t>
        </r>
      </text>
    </comment>
    <comment ref="D9" authorId="0" shapeId="0">
      <text>
        <r>
          <rPr>
            <sz val="9"/>
            <color indexed="81"/>
            <rFont val="Tahoma"/>
            <family val="2"/>
          </rPr>
          <t>Project Code
This is a vlookup to the look-up sheet</t>
        </r>
      </text>
    </comment>
    <comment ref="E9" authorId="0" shapeId="0">
      <text>
        <r>
          <rPr>
            <sz val="9"/>
            <color indexed="81"/>
            <rFont val="Tahoma"/>
            <family val="2"/>
          </rPr>
          <t>Project Code
This is a vlookup to the look-up sheet</t>
        </r>
      </text>
    </comment>
    <comment ref="F9" authorId="0" shapeId="0">
      <text>
        <r>
          <rPr>
            <sz val="9"/>
            <color indexed="81"/>
            <rFont val="Tahoma"/>
            <family val="2"/>
          </rPr>
          <t>Project Code
This is a vlookup to the look-up sheet</t>
        </r>
      </text>
    </comment>
    <comment ref="G9" authorId="0" shapeId="0">
      <text>
        <r>
          <rPr>
            <sz val="9"/>
            <color indexed="81"/>
            <rFont val="Tahoma"/>
            <family val="2"/>
          </rPr>
          <t>Project Code
This is a vlookup to the look-up sheet</t>
        </r>
      </text>
    </comment>
    <comment ref="H9" authorId="0" shapeId="0">
      <text>
        <r>
          <rPr>
            <sz val="9"/>
            <color indexed="81"/>
            <rFont val="Tahoma"/>
            <family val="2"/>
          </rPr>
          <t>Project Code
This is a vlookup to the look-up sheet</t>
        </r>
      </text>
    </comment>
    <comment ref="I9" authorId="0" shapeId="0">
      <text>
        <r>
          <rPr>
            <sz val="9"/>
            <color indexed="81"/>
            <rFont val="Tahoma"/>
            <family val="2"/>
          </rPr>
          <t>Project Code
This is a vlookup to the look-up sheet</t>
        </r>
      </text>
    </comment>
    <comment ref="J9" authorId="0" shapeId="0">
      <text>
        <r>
          <rPr>
            <sz val="9"/>
            <color indexed="81"/>
            <rFont val="Tahoma"/>
            <family val="2"/>
          </rPr>
          <t>Project Code
This is a vlookup to the look-up sheet</t>
        </r>
      </text>
    </comment>
    <comment ref="A10" authorId="0" shapeId="0">
      <text>
        <r>
          <rPr>
            <sz val="9"/>
            <color indexed="81"/>
            <rFont val="Tahoma"/>
            <family val="2"/>
          </rPr>
          <t>Can use the budget line items below to calculate % (Total all costs / Total budget 2017)</t>
        </r>
      </text>
    </comment>
    <comment ref="D63" authorId="0" shapeId="0">
      <text>
        <r>
          <rPr>
            <sz val="9"/>
            <color indexed="81"/>
            <rFont val="Tahoma"/>
            <family val="2"/>
          </rPr>
          <t>Left as yes / no because MARLO still blurry on what qualitative criteria to include etc.</t>
        </r>
      </text>
    </comment>
    <comment ref="A64" authorId="0" shapeId="0">
      <text>
        <r>
          <rPr>
            <sz val="9"/>
            <color indexed="81"/>
            <rFont val="Tahoma"/>
            <family val="2"/>
          </rPr>
          <t>Auto-generated from Activities above so will only have as many projects listed as are on activity template</t>
        </r>
      </text>
    </comment>
  </commentList>
</comments>
</file>

<file path=xl/comments6.xml><?xml version="1.0" encoding="utf-8"?>
<comments xmlns="http://schemas.openxmlformats.org/spreadsheetml/2006/main">
  <authors>
    <author>Poole, Jane (ILRI - ICRAF)</author>
  </authors>
  <commentList>
    <comment ref="C9" authorId="0" shapeId="0">
      <text>
        <r>
          <rPr>
            <sz val="9"/>
            <color indexed="81"/>
            <rFont val="Tahoma"/>
            <family val="2"/>
          </rPr>
          <t>Project Code
This is a vlookup to the look-up sheet</t>
        </r>
      </text>
    </comment>
    <comment ref="D9" authorId="0" shapeId="0">
      <text>
        <r>
          <rPr>
            <sz val="9"/>
            <color indexed="81"/>
            <rFont val="Tahoma"/>
            <family val="2"/>
          </rPr>
          <t>Project Code
This is a vlookup to the look-up sheet</t>
        </r>
      </text>
    </comment>
    <comment ref="E9" authorId="0" shapeId="0">
      <text>
        <r>
          <rPr>
            <sz val="9"/>
            <color indexed="81"/>
            <rFont val="Tahoma"/>
            <family val="2"/>
          </rPr>
          <t>Project Code
This is a vlookup to the look-up sheet</t>
        </r>
      </text>
    </comment>
    <comment ref="F9" authorId="0" shapeId="0">
      <text>
        <r>
          <rPr>
            <sz val="9"/>
            <color indexed="81"/>
            <rFont val="Tahoma"/>
            <family val="2"/>
          </rPr>
          <t>Project Code
This is a vlookup to the look-up sheet</t>
        </r>
      </text>
    </comment>
    <comment ref="G9" authorId="0" shapeId="0">
      <text>
        <r>
          <rPr>
            <sz val="9"/>
            <color indexed="81"/>
            <rFont val="Tahoma"/>
            <family val="2"/>
          </rPr>
          <t>Project Code
This is a vlookup to the look-up sheet</t>
        </r>
      </text>
    </comment>
    <comment ref="H9" authorId="0" shapeId="0">
      <text>
        <r>
          <rPr>
            <sz val="9"/>
            <color indexed="81"/>
            <rFont val="Tahoma"/>
            <family val="2"/>
          </rPr>
          <t>Project Code
This is a vlookup to the look-up sheet</t>
        </r>
      </text>
    </comment>
    <comment ref="I9" authorId="0" shapeId="0">
      <text>
        <r>
          <rPr>
            <sz val="9"/>
            <color indexed="81"/>
            <rFont val="Tahoma"/>
            <family val="2"/>
          </rPr>
          <t>Project Code
This is a vlookup to the look-up sheet</t>
        </r>
      </text>
    </comment>
    <comment ref="J9" authorId="0" shapeId="0">
      <text>
        <r>
          <rPr>
            <sz val="9"/>
            <color indexed="81"/>
            <rFont val="Tahoma"/>
            <family val="2"/>
          </rPr>
          <t>Project Code
This is a vlookup to the look-up sheet</t>
        </r>
      </text>
    </comment>
    <comment ref="A10" authorId="0" shapeId="0">
      <text>
        <r>
          <rPr>
            <sz val="9"/>
            <color indexed="81"/>
            <rFont val="Tahoma"/>
            <family val="2"/>
          </rPr>
          <t>Can use the budget line items below to calculate % (Total all costs / Total budget 2017)</t>
        </r>
      </text>
    </comment>
    <comment ref="D60" authorId="0" shapeId="0">
      <text>
        <r>
          <rPr>
            <sz val="9"/>
            <color indexed="81"/>
            <rFont val="Tahoma"/>
            <family val="2"/>
          </rPr>
          <t>Left as yes / no because MARLO still blurry on what qualitative criteria to include etc.</t>
        </r>
      </text>
    </comment>
    <comment ref="A61" authorId="0" shapeId="0">
      <text>
        <r>
          <rPr>
            <sz val="9"/>
            <color indexed="81"/>
            <rFont val="Tahoma"/>
            <family val="2"/>
          </rPr>
          <t>Auto-generated from Activities above so will only have as many projects listed as are on activity template</t>
        </r>
      </text>
    </comment>
  </commentList>
</comments>
</file>

<file path=xl/comments7.xml><?xml version="1.0" encoding="utf-8"?>
<comments xmlns="http://schemas.openxmlformats.org/spreadsheetml/2006/main">
  <authors>
    <author>Poole, Jane (ILRI - ICRAF)</author>
  </authors>
  <commentList>
    <comment ref="C9" authorId="0" shapeId="0">
      <text>
        <r>
          <rPr>
            <sz val="9"/>
            <color indexed="81"/>
            <rFont val="Tahoma"/>
            <family val="2"/>
          </rPr>
          <t>Project Code
This is a vlookup to the look-up sheet</t>
        </r>
      </text>
    </comment>
    <comment ref="D9" authorId="0" shapeId="0">
      <text>
        <r>
          <rPr>
            <sz val="9"/>
            <color indexed="81"/>
            <rFont val="Tahoma"/>
            <family val="2"/>
          </rPr>
          <t>Project Code
This is a vlookup to the look-up sheet</t>
        </r>
      </text>
    </comment>
    <comment ref="E9" authorId="0" shapeId="0">
      <text>
        <r>
          <rPr>
            <sz val="9"/>
            <color indexed="81"/>
            <rFont val="Tahoma"/>
            <family val="2"/>
          </rPr>
          <t>Project Code
This is a vlookup to the look-up sheet</t>
        </r>
      </text>
    </comment>
    <comment ref="F9" authorId="0" shapeId="0">
      <text>
        <r>
          <rPr>
            <sz val="9"/>
            <color indexed="81"/>
            <rFont val="Tahoma"/>
            <family val="2"/>
          </rPr>
          <t>Project Code
This is a vlookup to the look-up sheet</t>
        </r>
      </text>
    </comment>
    <comment ref="G9" authorId="0" shapeId="0">
      <text>
        <r>
          <rPr>
            <sz val="9"/>
            <color indexed="81"/>
            <rFont val="Tahoma"/>
            <family val="2"/>
          </rPr>
          <t>Project Code
This is a vlookup to the look-up sheet</t>
        </r>
      </text>
    </comment>
    <comment ref="H9" authorId="0" shapeId="0">
      <text>
        <r>
          <rPr>
            <sz val="9"/>
            <color indexed="81"/>
            <rFont val="Tahoma"/>
            <family val="2"/>
          </rPr>
          <t>Project Code
This is a vlookup to the look-up sheet</t>
        </r>
      </text>
    </comment>
    <comment ref="I9" authorId="0" shapeId="0">
      <text>
        <r>
          <rPr>
            <sz val="9"/>
            <color indexed="81"/>
            <rFont val="Tahoma"/>
            <family val="2"/>
          </rPr>
          <t>Project Code
This is a vlookup to the look-up sheet</t>
        </r>
      </text>
    </comment>
    <comment ref="J9" authorId="0" shapeId="0">
      <text>
        <r>
          <rPr>
            <sz val="9"/>
            <color indexed="81"/>
            <rFont val="Tahoma"/>
            <family val="2"/>
          </rPr>
          <t>Project Code
This is a vlookup to the look-up sheet</t>
        </r>
      </text>
    </comment>
    <comment ref="A10" authorId="0" shapeId="0">
      <text>
        <r>
          <rPr>
            <sz val="9"/>
            <color indexed="81"/>
            <rFont val="Tahoma"/>
            <family val="2"/>
          </rPr>
          <t>Can use the budget line items below to calculate % (Total all costs / Total budget 2017)</t>
        </r>
      </text>
    </comment>
    <comment ref="D63" authorId="0" shapeId="0">
      <text>
        <r>
          <rPr>
            <sz val="9"/>
            <color indexed="81"/>
            <rFont val="Tahoma"/>
            <family val="2"/>
          </rPr>
          <t>Left as yes / no because MARLO still blurry on what qualitative criteria to include etc.</t>
        </r>
      </text>
    </comment>
    <comment ref="A64" authorId="0" shapeId="0">
      <text>
        <r>
          <rPr>
            <sz val="9"/>
            <color indexed="81"/>
            <rFont val="Tahoma"/>
            <family val="2"/>
          </rPr>
          <t>Auto-generated from Activities above so will only have as many projects listed as are on activity template</t>
        </r>
      </text>
    </comment>
  </commentList>
</comments>
</file>

<file path=xl/comments8.xml><?xml version="1.0" encoding="utf-8"?>
<comments xmlns="http://schemas.openxmlformats.org/spreadsheetml/2006/main">
  <authors>
    <author>Microsoft Office User</author>
    <author>Poole, Jane (ILRI - ICRAF)</author>
  </authors>
  <commentList>
    <comment ref="B4" authorId="0" shapeId="0">
      <text>
        <r>
          <rPr>
            <b/>
            <sz val="10"/>
            <color indexed="81"/>
            <rFont val="Calibri"/>
            <family val="2"/>
          </rPr>
          <t>Changed to 2.2.4 since this cluster now only has two activities</t>
        </r>
      </text>
    </comment>
    <comment ref="C9" authorId="1" shapeId="0">
      <text>
        <r>
          <rPr>
            <sz val="9"/>
            <color indexed="81"/>
            <rFont val="Tahoma"/>
            <family val="2"/>
          </rPr>
          <t>Project Code
This is a vlookup to the look-up sheet</t>
        </r>
      </text>
    </comment>
    <comment ref="D9" authorId="1" shapeId="0">
      <text>
        <r>
          <rPr>
            <sz val="9"/>
            <color indexed="81"/>
            <rFont val="Tahoma"/>
            <family val="2"/>
          </rPr>
          <t>Project Code
This is a vlookup to the look-up sheet</t>
        </r>
      </text>
    </comment>
    <comment ref="E9" authorId="1" shapeId="0">
      <text>
        <r>
          <rPr>
            <sz val="9"/>
            <color indexed="81"/>
            <rFont val="Tahoma"/>
            <family val="2"/>
          </rPr>
          <t>Project Code
This is a vlookup to the look-up sheet</t>
        </r>
      </text>
    </comment>
    <comment ref="F9" authorId="1" shapeId="0">
      <text>
        <r>
          <rPr>
            <sz val="9"/>
            <color indexed="81"/>
            <rFont val="Tahoma"/>
            <family val="2"/>
          </rPr>
          <t>Project Code
This is a vlookup to the look-up sheet</t>
        </r>
      </text>
    </comment>
    <comment ref="G9" authorId="1" shapeId="0">
      <text>
        <r>
          <rPr>
            <sz val="9"/>
            <color indexed="81"/>
            <rFont val="Tahoma"/>
            <family val="2"/>
          </rPr>
          <t>Project Code
This is a vlookup to the look-up sheet</t>
        </r>
      </text>
    </comment>
    <comment ref="H9" authorId="1" shapeId="0">
      <text>
        <r>
          <rPr>
            <sz val="9"/>
            <color indexed="81"/>
            <rFont val="Tahoma"/>
            <family val="2"/>
          </rPr>
          <t>Project Code
This is a vlookup to the look-up sheet</t>
        </r>
      </text>
    </comment>
    <comment ref="I9" authorId="1" shapeId="0">
      <text>
        <r>
          <rPr>
            <sz val="9"/>
            <color indexed="81"/>
            <rFont val="Tahoma"/>
            <family val="2"/>
          </rPr>
          <t>Project Code
This is a vlookup to the look-up sheet</t>
        </r>
      </text>
    </comment>
    <comment ref="J9" authorId="1" shapeId="0">
      <text>
        <r>
          <rPr>
            <sz val="9"/>
            <color indexed="81"/>
            <rFont val="Tahoma"/>
            <family val="2"/>
          </rPr>
          <t>Project Code
This is a vlookup to the look-up sheet</t>
        </r>
      </text>
    </comment>
    <comment ref="A10" authorId="1" shapeId="0">
      <text>
        <r>
          <rPr>
            <sz val="9"/>
            <color indexed="81"/>
            <rFont val="Tahoma"/>
            <family val="2"/>
          </rPr>
          <t>Can use the budget line items below to calculate % (Total all costs / Total budget 2017)</t>
        </r>
      </text>
    </comment>
    <comment ref="D63" authorId="1" shapeId="0">
      <text>
        <r>
          <rPr>
            <sz val="9"/>
            <color indexed="81"/>
            <rFont val="Tahoma"/>
            <family val="2"/>
          </rPr>
          <t>Left as yes / no because MARLO still blurry on what qualitative criteria to include etc.</t>
        </r>
      </text>
    </comment>
    <comment ref="A64" authorId="1" shapeId="0">
      <text>
        <r>
          <rPr>
            <sz val="9"/>
            <color indexed="81"/>
            <rFont val="Tahoma"/>
            <family val="2"/>
          </rPr>
          <t>Auto-generated from Activities above so will only have as many projects listed as are on activity template</t>
        </r>
      </text>
    </comment>
  </commentList>
</comments>
</file>

<file path=xl/comments9.xml><?xml version="1.0" encoding="utf-8"?>
<comments xmlns="http://schemas.openxmlformats.org/spreadsheetml/2006/main">
  <authors>
    <author>Poole, Jane (ILRI - ICRAF)</author>
  </authors>
  <commentList>
    <comment ref="C9" authorId="0" shapeId="0">
      <text>
        <r>
          <rPr>
            <sz val="9"/>
            <color indexed="81"/>
            <rFont val="Tahoma"/>
            <family val="2"/>
          </rPr>
          <t>Project Code
This is a vlookup to the look-up sheet</t>
        </r>
      </text>
    </comment>
    <comment ref="D9" authorId="0" shapeId="0">
      <text>
        <r>
          <rPr>
            <sz val="9"/>
            <color indexed="81"/>
            <rFont val="Tahoma"/>
            <family val="2"/>
          </rPr>
          <t>Project Code
This is a vlookup to the look-up sheet</t>
        </r>
      </text>
    </comment>
    <comment ref="E9" authorId="0" shapeId="0">
      <text>
        <r>
          <rPr>
            <sz val="9"/>
            <color indexed="81"/>
            <rFont val="Tahoma"/>
            <family val="2"/>
          </rPr>
          <t>Project Code
This is a vlookup to the look-up sheet</t>
        </r>
      </text>
    </comment>
    <comment ref="F9" authorId="0" shapeId="0">
      <text>
        <r>
          <rPr>
            <sz val="9"/>
            <color indexed="81"/>
            <rFont val="Tahoma"/>
            <family val="2"/>
          </rPr>
          <t>Project Code
This is a vlookup to the look-up sheet</t>
        </r>
      </text>
    </comment>
    <comment ref="G9" authorId="0" shapeId="0">
      <text>
        <r>
          <rPr>
            <sz val="9"/>
            <color indexed="81"/>
            <rFont val="Tahoma"/>
            <family val="2"/>
          </rPr>
          <t>Project Code
This is a vlookup to the look-up sheet</t>
        </r>
      </text>
    </comment>
    <comment ref="H9" authorId="0" shapeId="0">
      <text>
        <r>
          <rPr>
            <sz val="9"/>
            <color indexed="81"/>
            <rFont val="Tahoma"/>
            <family val="2"/>
          </rPr>
          <t>Project Code
This is a vlookup to the look-up sheet</t>
        </r>
      </text>
    </comment>
    <comment ref="I9" authorId="0" shapeId="0">
      <text>
        <r>
          <rPr>
            <sz val="9"/>
            <color indexed="81"/>
            <rFont val="Tahoma"/>
            <family val="2"/>
          </rPr>
          <t>Project Code
This is a vlookup to the look-up sheet</t>
        </r>
      </text>
    </comment>
    <comment ref="J9" authorId="0" shapeId="0">
      <text>
        <r>
          <rPr>
            <sz val="9"/>
            <color indexed="81"/>
            <rFont val="Tahoma"/>
            <family val="2"/>
          </rPr>
          <t>Project Code
This is a vlookup to the look-up sheet</t>
        </r>
      </text>
    </comment>
    <comment ref="A10" authorId="0" shapeId="0">
      <text>
        <r>
          <rPr>
            <sz val="9"/>
            <color indexed="81"/>
            <rFont val="Tahoma"/>
            <family val="2"/>
          </rPr>
          <t>Can use the budget line items below to calculate % (Total all costs / Total budget 2017)</t>
        </r>
      </text>
    </comment>
    <comment ref="D63" authorId="0" shapeId="0">
      <text>
        <r>
          <rPr>
            <sz val="9"/>
            <color indexed="81"/>
            <rFont val="Tahoma"/>
            <family val="2"/>
          </rPr>
          <t>Left as yes / no because MARLO still blurry on what qualitative criteria to include etc.</t>
        </r>
      </text>
    </comment>
    <comment ref="A64" authorId="0" shapeId="0">
      <text>
        <r>
          <rPr>
            <sz val="9"/>
            <color indexed="81"/>
            <rFont val="Tahoma"/>
            <family val="2"/>
          </rPr>
          <t>Auto-generated from Activities above so will only have as many projects listed as are on activity template</t>
        </r>
      </text>
    </comment>
  </commentList>
</comments>
</file>

<file path=xl/sharedStrings.xml><?xml version="1.0" encoding="utf-8"?>
<sst xmlns="http://schemas.openxmlformats.org/spreadsheetml/2006/main" count="3305" uniqueCount="940">
  <si>
    <t>Note this sheet has 4 stages (top to bottom): Summary Information; Budget Information; Staff Time Information and Deliverable Information</t>
  </si>
  <si>
    <t>Flagship</t>
  </si>
  <si>
    <t>Partner</t>
  </si>
  <si>
    <t>Activity Leader</t>
  </si>
  <si>
    <t>Activity Leader e-mail</t>
  </si>
  <si>
    <t>Auto-generated</t>
  </si>
  <si>
    <t>Summary Information</t>
  </si>
  <si>
    <t xml:space="preserve"> 2017 W1/W2 for Activity</t>
  </si>
  <si>
    <t>W3 / Bilateral (or other funding source)</t>
  </si>
  <si>
    <r>
      <rPr>
        <i/>
        <sz val="11"/>
        <color theme="1"/>
        <rFont val="Calibri"/>
        <family val="2"/>
        <scheme val="minor"/>
      </rPr>
      <t xml:space="preserve">Project name </t>
    </r>
    <r>
      <rPr>
        <i/>
        <sz val="11"/>
        <color rgb="FFFF0000"/>
        <rFont val="Calibri"/>
        <family val="2"/>
        <scheme val="minor"/>
      </rPr>
      <t>(drop down)</t>
    </r>
  </si>
  <si>
    <t>% of 2017 budget contribution to this Activity</t>
  </si>
  <si>
    <t>Cross-cutting contributions (%)</t>
  </si>
  <si>
    <t>Gender</t>
  </si>
  <si>
    <t>Capacity Development</t>
  </si>
  <si>
    <t>Youth / Age</t>
  </si>
  <si>
    <t>Impact Assessment</t>
  </si>
  <si>
    <t>Communications</t>
  </si>
  <si>
    <t xml:space="preserve">Intellectual Assets </t>
  </si>
  <si>
    <t>Open-access (publications)</t>
  </si>
  <si>
    <t>Open-data (including data management)</t>
  </si>
  <si>
    <t>Country contributions (%)</t>
  </si>
  <si>
    <t>Budget Line Items</t>
  </si>
  <si>
    <t>Personnel</t>
  </si>
  <si>
    <t xml:space="preserve">   Research</t>
  </si>
  <si>
    <t xml:space="preserve">   Administrative</t>
  </si>
  <si>
    <t>Collaborator costs – CG Centers</t>
  </si>
  <si>
    <t>Collaborator costs – Other</t>
  </si>
  <si>
    <t>Supplies and Services</t>
  </si>
  <si>
    <t xml:space="preserve">   Consultants</t>
  </si>
  <si>
    <t xml:space="preserve">   Workshops/training</t>
  </si>
  <si>
    <t xml:space="preserve">   Operating expenses</t>
  </si>
  <si>
    <t>Operational travel</t>
  </si>
  <si>
    <t>Depreciation</t>
  </si>
  <si>
    <t>Sub-total of Direct Costs</t>
  </si>
  <si>
    <t>Indirect Costs</t>
  </si>
  <si>
    <t>Total – all Costs</t>
  </si>
  <si>
    <r>
      <rPr>
        <b/>
        <sz val="12"/>
        <color rgb="FF000000"/>
        <rFont val="Calibri"/>
        <family val="2"/>
        <scheme val="minor"/>
      </rPr>
      <t>Research Staff Time Allocation</t>
    </r>
    <r>
      <rPr>
        <b/>
        <sz val="11"/>
        <color rgb="FF000000"/>
        <rFont val="Calibri"/>
        <family val="2"/>
        <scheme val="minor"/>
      </rPr>
      <t xml:space="preserve"> (Number of Days for each funding source)</t>
    </r>
  </si>
  <si>
    <t>Under each Source of funding (W1/2, W3 or bilateral) list the 2017 deliverables contributing to the CRP Activity</t>
  </si>
  <si>
    <t>Insert more rows if necessary</t>
  </si>
  <si>
    <r>
      <rPr>
        <b/>
        <sz val="11"/>
        <color theme="1"/>
        <rFont val="Calibri"/>
        <family val="2"/>
        <scheme val="minor"/>
      </rPr>
      <t>Does it have a Gender dimension?</t>
    </r>
    <r>
      <rPr>
        <sz val="11"/>
        <color theme="1"/>
        <rFont val="Calibri"/>
        <family val="2"/>
        <scheme val="minor"/>
      </rPr>
      <t xml:space="preserve"> 
(Yes / No)</t>
    </r>
  </si>
  <si>
    <r>
      <rPr>
        <b/>
        <sz val="11"/>
        <color theme="1"/>
        <rFont val="Calibri"/>
        <family val="2"/>
        <scheme val="minor"/>
      </rPr>
      <t>Does it have a CapDev dimension?</t>
    </r>
    <r>
      <rPr>
        <sz val="11"/>
        <color theme="1"/>
        <rFont val="Calibri"/>
        <family val="2"/>
        <scheme val="minor"/>
      </rPr>
      <t xml:space="preserve"> (Yes / No)</t>
    </r>
  </si>
  <si>
    <r>
      <rPr>
        <b/>
        <sz val="11"/>
        <color theme="1"/>
        <rFont val="Calibri"/>
        <family val="2"/>
        <scheme val="minor"/>
      </rPr>
      <t>Does it have an Age/Youth dimension?</t>
    </r>
    <r>
      <rPr>
        <sz val="11"/>
        <color theme="1"/>
        <rFont val="Calibri"/>
        <family val="2"/>
        <scheme val="minor"/>
      </rPr>
      <t xml:space="preserve"> (Yes / No)</t>
    </r>
  </si>
  <si>
    <r>
      <t>Is this an ex-ante or ex-post impact assessment deliverable?</t>
    </r>
    <r>
      <rPr>
        <sz val="11"/>
        <color theme="1"/>
        <rFont val="Calibri"/>
        <family val="2"/>
        <scheme val="minor"/>
      </rPr>
      <t xml:space="preserve"> (Yes / No)</t>
    </r>
  </si>
  <si>
    <t>Type of deliverable</t>
  </si>
  <si>
    <t>Flagship Code</t>
  </si>
  <si>
    <t>Clusters of Activity</t>
  </si>
  <si>
    <t>Cluster of Activity Description</t>
  </si>
  <si>
    <t>CoA Code</t>
  </si>
  <si>
    <t>Activities</t>
  </si>
  <si>
    <t>Activity Code</t>
  </si>
  <si>
    <t>Researchers involved in Activity</t>
  </si>
  <si>
    <t>Code</t>
  </si>
  <si>
    <t>Livestock Genetics</t>
  </si>
  <si>
    <t>Genetics - 1.1</t>
  </si>
  <si>
    <t xml:space="preserve">Cluster 1: Assessment of resources and systems for development of strategies relating to the conservation and use of animal genetic resources </t>
  </si>
  <si>
    <t>1.1.1</t>
  </si>
  <si>
    <t>To be populated by those completing the template?</t>
  </si>
  <si>
    <t>Livestock Health</t>
  </si>
  <si>
    <t>Genetics - 1.2</t>
  </si>
  <si>
    <t xml:space="preserve">Cluster 2: Improved breeds of livestock </t>
  </si>
  <si>
    <t>BIOREPOSITORY: Sampling collection and genomes sequences analysis</t>
  </si>
  <si>
    <t>1.1.2</t>
  </si>
  <si>
    <t>Livestock Feeds &amp; Forages</t>
  </si>
  <si>
    <t>Genetics - 1.3</t>
  </si>
  <si>
    <t xml:space="preserve">Cluster 3: Continuous genetic gains, multiplication and delivery systems </t>
  </si>
  <si>
    <t>1.1.3</t>
  </si>
  <si>
    <t>Livestock and the Environment</t>
  </si>
  <si>
    <t>Genetics - 1.4</t>
  </si>
  <si>
    <t xml:space="preserve">Cluster 4: Policy and institutional support </t>
  </si>
  <si>
    <t>1.2.1</t>
  </si>
  <si>
    <t>Livestock Livelihoods and Agri-Food Systems</t>
  </si>
  <si>
    <t>Health - 2.1</t>
  </si>
  <si>
    <t xml:space="preserve">Cluster 1. Evaluate animal health constraints and threats </t>
  </si>
  <si>
    <t>1.2.2</t>
  </si>
  <si>
    <t>Health - 2.2</t>
  </si>
  <si>
    <t xml:space="preserve">Cluster 2. Improve herd health management, including appropriate drug use </t>
  </si>
  <si>
    <t>1.2.3</t>
  </si>
  <si>
    <t>Type of deliverable (sub-type)</t>
  </si>
  <si>
    <t>Health - 2.3</t>
  </si>
  <si>
    <t xml:space="preserve">Cluster 3. Develop diagnostics and vaccines to improve animal disease control programs </t>
  </si>
  <si>
    <t>1.2.4</t>
  </si>
  <si>
    <t>ILRI</t>
  </si>
  <si>
    <t>Health - 2.4</t>
  </si>
  <si>
    <t xml:space="preserve">Cluster 4. Develop models to improve access to animal health services and products </t>
  </si>
  <si>
    <t>1.2.5</t>
  </si>
  <si>
    <t>CIAT</t>
  </si>
  <si>
    <t>F&amp;F - 3.1</t>
  </si>
  <si>
    <t xml:space="preserve">Cluster 1: Diagnosis of feed constraints and opportunities and development of decision-support tools for prioritizing and targeting feed and forage interventions </t>
  </si>
  <si>
    <t>ICARDA</t>
  </si>
  <si>
    <t>F&amp;F - 3.2</t>
  </si>
  <si>
    <t xml:space="preserve">Cluster 2: Development of new feed and forage options </t>
  </si>
  <si>
    <t>1.3.1</t>
  </si>
  <si>
    <t>SLU</t>
  </si>
  <si>
    <t>F&amp;F - 3.3</t>
  </si>
  <si>
    <t xml:space="preserve">Cluster 3: Using existing feed resources better </t>
  </si>
  <si>
    <t>1.3.2</t>
  </si>
  <si>
    <t>F&amp;F - 3.4</t>
  </si>
  <si>
    <t xml:space="preserve">Cluster 4: Facilitating the delivery and uptake of feed and forage technologies </t>
  </si>
  <si>
    <t>1.4.1</t>
  </si>
  <si>
    <t>Environment - 4.1</t>
  </si>
  <si>
    <t>Cluster 1: Assess the environmental sustainability and adaptability of livestock production technologies </t>
  </si>
  <si>
    <t>Development of tools for assessing socio-economic impact of diseases</t>
  </si>
  <si>
    <t>2.1.1</t>
  </si>
  <si>
    <t>Environment - 4.2</t>
  </si>
  <si>
    <t>Cluster 2: Optimize natural resource use and enhance the provision of ecosystem services </t>
  </si>
  <si>
    <t>Development livestock distribution and risk maps</t>
  </si>
  <si>
    <t>2.1.2</t>
  </si>
  <si>
    <t>Environment - 4.3</t>
  </si>
  <si>
    <t>Cluster 3: Develop and support improved institutions and other governance mechanisms for environmental solutions </t>
  </si>
  <si>
    <t>2.2.1</t>
  </si>
  <si>
    <t>LLAFS - 5.1</t>
  </si>
  <si>
    <t>Cluster 1: Systems analysis for priority setting and investment </t>
  </si>
  <si>
    <t>2.2.2</t>
  </si>
  <si>
    <t>LLAFS - 5.2</t>
  </si>
  <si>
    <t>Cluster 2: Gender and social equity </t>
  </si>
  <si>
    <t>2.2.3</t>
  </si>
  <si>
    <t>LLAFS - 5.3</t>
  </si>
  <si>
    <t>Cluster 3: Enhanced nutrition through livestock </t>
  </si>
  <si>
    <t>2.2.4</t>
  </si>
  <si>
    <t>LLAFS - 5.4</t>
  </si>
  <si>
    <t>Cluster 4: Optimizing1 livestock systems for productivity and resilience </t>
  </si>
  <si>
    <t>2.3.1</t>
  </si>
  <si>
    <t>LLAFS - 5.5</t>
  </si>
  <si>
    <t>Cluster 5: Enabling policies, markets and institutions </t>
  </si>
  <si>
    <t>2.3.2</t>
  </si>
  <si>
    <t>Management - 6.1</t>
  </si>
  <si>
    <t>CRP Management Leadership</t>
  </si>
  <si>
    <t>2.3.3</t>
  </si>
  <si>
    <t>Management - 6.2</t>
  </si>
  <si>
    <t>CRP M&amp;E</t>
  </si>
  <si>
    <t>2.3.4</t>
  </si>
  <si>
    <t>Management - 6.3</t>
  </si>
  <si>
    <t>CRP Strategic Investment Fund</t>
  </si>
  <si>
    <t>2.3.5</t>
  </si>
  <si>
    <t>Management - 6.4</t>
  </si>
  <si>
    <t>CRP governance (ISC)</t>
  </si>
  <si>
    <t>2.3.6</t>
  </si>
  <si>
    <t xml:space="preserve">Animal Health Service provision </t>
  </si>
  <si>
    <t>2.4.1</t>
  </si>
  <si>
    <t>3.1.1</t>
  </si>
  <si>
    <t>3.1.2</t>
  </si>
  <si>
    <t>3.2.1</t>
  </si>
  <si>
    <t>3.2.2</t>
  </si>
  <si>
    <t>3.2.3</t>
  </si>
  <si>
    <t>3.2.4</t>
  </si>
  <si>
    <t>3.2.5</t>
  </si>
  <si>
    <t>3.3.1</t>
  </si>
  <si>
    <t>3.3.2</t>
  </si>
  <si>
    <t>3.4.1</t>
  </si>
  <si>
    <t>3.4.2</t>
  </si>
  <si>
    <t>3.4.3</t>
  </si>
  <si>
    <t>Evaluate and quantify global environmental change risks and opportunities and impacts, and possible tradeoffs, by age and gender.</t>
  </si>
  <si>
    <t>4.1.1</t>
  </si>
  <si>
    <t>Develop and disseminate a conceptual framework to evaluate  environmental sustainabilty.</t>
  </si>
  <si>
    <t>4.1.2</t>
  </si>
  <si>
    <t>4.2.1</t>
  </si>
  <si>
    <t xml:space="preserve">Develop and promote tools and interventions to empower women and youth as agents of change for livestock and environmental management.  </t>
  </si>
  <si>
    <t>4.2.2</t>
  </si>
  <si>
    <t>4.3.1</t>
  </si>
  <si>
    <t>4.3.2</t>
  </si>
  <si>
    <t>Compile global environmental change issue summaries in relation to livestock and recommendations and disseminate to key global agenda partners.</t>
  </si>
  <si>
    <t>4.3.3</t>
  </si>
  <si>
    <t>5.1.1</t>
  </si>
  <si>
    <t>5.1.2</t>
  </si>
  <si>
    <t>5.1.3</t>
  </si>
  <si>
    <t>5.2.1</t>
  </si>
  <si>
    <t>5.2.2</t>
  </si>
  <si>
    <t>5.2.3</t>
  </si>
  <si>
    <t>5.3.1</t>
  </si>
  <si>
    <t>5.3.2</t>
  </si>
  <si>
    <t>5.3.3</t>
  </si>
  <si>
    <t>5.4.1</t>
  </si>
  <si>
    <t>5.4.2</t>
  </si>
  <si>
    <t>5.4.3</t>
  </si>
  <si>
    <t>5.5.1</t>
  </si>
  <si>
    <t>5.5.2</t>
  </si>
  <si>
    <t>5.5.3</t>
  </si>
  <si>
    <t>CRP management unit (salaries, office expenses, travel)</t>
  </si>
  <si>
    <t>6.1.1</t>
  </si>
  <si>
    <t>CRP cross-cutting coordination - GENDER (salaries, office expenses, travel)</t>
  </si>
  <si>
    <t>6.1.2</t>
  </si>
  <si>
    <t>Cross-Cutting Coordination CAPDEV</t>
  </si>
  <si>
    <t>6.1.3</t>
  </si>
  <si>
    <t>Cross-Cutting Coordination COMMUNICATIONS</t>
  </si>
  <si>
    <t>6.1.4</t>
  </si>
  <si>
    <t>CRP management leadership (PPMC, flagship and country leaders meetings, special events &amp; biennial CRP meetings)</t>
  </si>
  <si>
    <t>6.1.5</t>
  </si>
  <si>
    <t>CRP country coordination (salaries, office expenses, travel)</t>
  </si>
  <si>
    <t>6.1.6</t>
  </si>
  <si>
    <t>CRP M&amp;E (salaries, office expenses, travel, internal/external evaluations, internal audit)</t>
  </si>
  <si>
    <t>6.2.1</t>
  </si>
  <si>
    <t>6.2.2</t>
  </si>
  <si>
    <t>6.3.1</t>
  </si>
  <si>
    <t>6.4.1</t>
  </si>
  <si>
    <t>Yes</t>
  </si>
  <si>
    <t>No</t>
  </si>
  <si>
    <t>Activity Leader for this Partner</t>
  </si>
  <si>
    <t>Reports and other papers</t>
  </si>
  <si>
    <t>Books and book chapters</t>
  </si>
  <si>
    <t>Data &amp; databases (including collection &amp; analysis tools)</t>
  </si>
  <si>
    <t>Video, audio and images (including photographs)</t>
  </si>
  <si>
    <t>Computer software, applications and code</t>
  </si>
  <si>
    <t>Core/corporate governance documents appropriate for public consumption</t>
  </si>
  <si>
    <t>Peer-reviewed journal articles - ISI</t>
  </si>
  <si>
    <t>Peer-reviewed journal articles - non-ISI</t>
  </si>
  <si>
    <t>Status at planning</t>
  </si>
  <si>
    <t>Not yet started</t>
  </si>
  <si>
    <t>Ongoing</t>
  </si>
  <si>
    <t>Livestock Landscape Genetics</t>
  </si>
  <si>
    <t>Cluster 1.1</t>
  </si>
  <si>
    <t>Livestock Systems Characterization</t>
  </si>
  <si>
    <t>Genomic Tools Development And Application</t>
  </si>
  <si>
    <t>Cluster 1.2</t>
  </si>
  <si>
    <t>Breed Characterization</t>
  </si>
  <si>
    <t>Breeding Schemes</t>
  </si>
  <si>
    <t>Field Recording Tools Development</t>
  </si>
  <si>
    <t>Reproductive Technology and Gene Editing</t>
  </si>
  <si>
    <t>Business Model for Genetic Gains</t>
  </si>
  <si>
    <t>Cluster 1.3</t>
  </si>
  <si>
    <t>Business Model Multiplication And Delivery</t>
  </si>
  <si>
    <t>Livestock Breed and Conservation Policy Guidelines</t>
  </si>
  <si>
    <t>Cluster 1.4</t>
  </si>
  <si>
    <t>Cluster 2.1</t>
  </si>
  <si>
    <t>Development and evaluation of herd health packages</t>
  </si>
  <si>
    <t>Cluster 2.2</t>
  </si>
  <si>
    <t>Establish Tools/Indicators to Evaluate/Determine Herd Health Packages</t>
  </si>
  <si>
    <t>Establish Protocols For Survey of Antimicrobial Use</t>
  </si>
  <si>
    <t xml:space="preserve">Establish systems/protocols for monitoring of AMR </t>
  </si>
  <si>
    <t>Developing improved diagnostics and diagnostic platforms</t>
  </si>
  <si>
    <t>Cluster 2.3</t>
  </si>
  <si>
    <t>Development of improved vaccines against ECF</t>
  </si>
  <si>
    <t>Development of improved vaccines against CBPP</t>
  </si>
  <si>
    <t>Development of improved vaccines against CCPP</t>
  </si>
  <si>
    <t>Development of improved vaccines against PPR</t>
  </si>
  <si>
    <t>Development of improved vaccines against ASF</t>
  </si>
  <si>
    <t>Cluster 2.4</t>
  </si>
  <si>
    <t>Knowledge systems and analysis tools</t>
  </si>
  <si>
    <t>Cluster 3.1</t>
  </si>
  <si>
    <t>Feed Resource Assessment</t>
  </si>
  <si>
    <t>Forage genotype assessment</t>
  </si>
  <si>
    <t>Cluster 3.2</t>
  </si>
  <si>
    <t>Breeding programs</t>
  </si>
  <si>
    <t>Tools, Ontologies &amp; Platforms</t>
  </si>
  <si>
    <t>Species and accession identification, characterisation and introduction</t>
  </si>
  <si>
    <t>Genetic enhancement of cultivars</t>
  </si>
  <si>
    <t>Feed processing</t>
  </si>
  <si>
    <t>Cluster 3.3</t>
  </si>
  <si>
    <t>Scaling drying and ensiling protocols</t>
  </si>
  <si>
    <t>Business models seed supply, feed transaction and processing</t>
  </si>
  <si>
    <t>Cluster 3.4</t>
  </si>
  <si>
    <t>Extension approaches and financial mechanisms</t>
  </si>
  <si>
    <t>Private sector producer linkages</t>
  </si>
  <si>
    <t>Cluster 4.1</t>
  </si>
  <si>
    <t>Quantify environmental footprints of packages of technology interventions</t>
  </si>
  <si>
    <t>Improved environment management options: assessing rangeland restoration and ecosystem services, livestock-water interactions, gender and livestock management, testing GHG mitigation</t>
  </si>
  <si>
    <t>Cluster 4.2</t>
  </si>
  <si>
    <t>Land and resource tenure arrangements and institutional models</t>
  </si>
  <si>
    <t>Cluster 4.3</t>
  </si>
  <si>
    <t>Policy advice on environment issues</t>
  </si>
  <si>
    <t>Development of viable payments for ecosystem services</t>
  </si>
  <si>
    <t>Cluster 5.1</t>
  </si>
  <si>
    <t>Systems Analysis</t>
  </si>
  <si>
    <t>Policy Identification and generation</t>
  </si>
  <si>
    <t>Gender and productivity</t>
  </si>
  <si>
    <t>Cluster 5.2</t>
  </si>
  <si>
    <t>Gender transformative approaches</t>
  </si>
  <si>
    <t>Gender methodologies</t>
  </si>
  <si>
    <t>Nutrition Characterisation</t>
  </si>
  <si>
    <t>Cluster 5.3</t>
  </si>
  <si>
    <t>Impact pathways to improved nutrition</t>
  </si>
  <si>
    <t>Nutrition sensitive interventions</t>
  </si>
  <si>
    <t>Analysis of livelihood systems</t>
  </si>
  <si>
    <t>Cluster 5.4</t>
  </si>
  <si>
    <t>Herd management practices</t>
  </si>
  <si>
    <t>Best-bet interventions</t>
  </si>
  <si>
    <t>Livestock market system performance</t>
  </si>
  <si>
    <t>Cluster 5.5</t>
  </si>
  <si>
    <t>Institutional arrangements</t>
  </si>
  <si>
    <t>Policy landscape scoping and analysis</t>
  </si>
  <si>
    <t>Participating centres budget</t>
  </si>
  <si>
    <t>Cluster 6.1</t>
  </si>
  <si>
    <t>Cluster 6.2</t>
  </si>
  <si>
    <t>Evaluations and Audits</t>
  </si>
  <si>
    <t>Cluster 6.3</t>
  </si>
  <si>
    <t>Cluster 6.4</t>
  </si>
  <si>
    <t>CRP001111</t>
  </si>
  <si>
    <t>CRP001112</t>
  </si>
  <si>
    <t>CRP001113</t>
  </si>
  <si>
    <t>CRP001121</t>
  </si>
  <si>
    <t>CRP001122</t>
  </si>
  <si>
    <t>CRP001123</t>
  </si>
  <si>
    <t>CRP001124</t>
  </si>
  <si>
    <t>CRP001125</t>
  </si>
  <si>
    <t>CRP001131</t>
  </si>
  <si>
    <t>CRP001132</t>
  </si>
  <si>
    <t>CRP001141</t>
  </si>
  <si>
    <t>CRP001221</t>
  </si>
  <si>
    <t>CRP001223</t>
  </si>
  <si>
    <t>CRP001224</t>
  </si>
  <si>
    <t>CRP001241</t>
  </si>
  <si>
    <t>CRP001311</t>
  </si>
  <si>
    <t>CRP001312</t>
  </si>
  <si>
    <t>CRP001321</t>
  </si>
  <si>
    <t>CRP001322</t>
  </si>
  <si>
    <t>CRP001323</t>
  </si>
  <si>
    <t>CRP001324</t>
  </si>
  <si>
    <t>CRP001325</t>
  </si>
  <si>
    <t>CRP001331</t>
  </si>
  <si>
    <t>CRP001332</t>
  </si>
  <si>
    <t>CRP001341</t>
  </si>
  <si>
    <t>CRP001342</t>
  </si>
  <si>
    <t>CRP001343</t>
  </si>
  <si>
    <t>CRP001411</t>
  </si>
  <si>
    <t>CRP001412</t>
  </si>
  <si>
    <t>CRP001413</t>
  </si>
  <si>
    <t>CRP001421</t>
  </si>
  <si>
    <t>CRP001422</t>
  </si>
  <si>
    <t>CRP001431</t>
  </si>
  <si>
    <t>CRP001432</t>
  </si>
  <si>
    <t>CRP001433</t>
  </si>
  <si>
    <t>CRP001434</t>
  </si>
  <si>
    <t>CRP001511</t>
  </si>
  <si>
    <t>CRP001512</t>
  </si>
  <si>
    <t>CRP001513</t>
  </si>
  <si>
    <t>CRP001521</t>
  </si>
  <si>
    <t>CRP001522</t>
  </si>
  <si>
    <t>CRP001523</t>
  </si>
  <si>
    <t>CRP001531</t>
  </si>
  <si>
    <t>CRP001532</t>
  </si>
  <si>
    <t>CRP001533</t>
  </si>
  <si>
    <t>CRP001541</t>
  </si>
  <si>
    <t>CRP001542</t>
  </si>
  <si>
    <t>CRP001543</t>
  </si>
  <si>
    <t>CRP001551</t>
  </si>
  <si>
    <t>CRP001552</t>
  </si>
  <si>
    <t>CRP001553</t>
  </si>
  <si>
    <t>CRP001611</t>
  </si>
  <si>
    <t>CRP001612</t>
  </si>
  <si>
    <t>CRP001613</t>
  </si>
  <si>
    <t>CRP001614</t>
  </si>
  <si>
    <t>CRP001615</t>
  </si>
  <si>
    <t>CRP001616</t>
  </si>
  <si>
    <t>CRP001617</t>
  </si>
  <si>
    <t>CRP001621</t>
  </si>
  <si>
    <t>CRP001622</t>
  </si>
  <si>
    <t>CRP001631</t>
  </si>
  <si>
    <t>CRP001641</t>
  </si>
  <si>
    <t>CRP001211A &amp; L</t>
  </si>
  <si>
    <t>CRP001212A &amp; P</t>
  </si>
  <si>
    <t>CRP001222A &amp; L</t>
  </si>
  <si>
    <t>CRP001231A &amp; L</t>
  </si>
  <si>
    <t>CRP001232A &amp; L</t>
  </si>
  <si>
    <t>CRP001233A &amp; L</t>
  </si>
  <si>
    <t>CRP001234A &amp; L</t>
  </si>
  <si>
    <t>CRP001235A &amp; L</t>
  </si>
  <si>
    <t>CRP001236A &amp; L</t>
  </si>
  <si>
    <t>4.1.3</t>
  </si>
  <si>
    <t>4.3.4</t>
  </si>
  <si>
    <t>6.1.7</t>
  </si>
  <si>
    <t>ILRI W1/2 Fin Code</t>
  </si>
  <si>
    <t>Olivier Hanotte</t>
  </si>
  <si>
    <t>Ulf Magnusson</t>
  </si>
  <si>
    <t>Barbara Wieland</t>
  </si>
  <si>
    <t>Vish Nene</t>
  </si>
  <si>
    <t>Henry Kiara</t>
  </si>
  <si>
    <t>Alan Duncan</t>
  </si>
  <si>
    <t>Chris Jones</t>
  </si>
  <si>
    <t>Michael Blummel</t>
  </si>
  <si>
    <t>Udo Ruediger</t>
  </si>
  <si>
    <t>Polly Ericksen</t>
  </si>
  <si>
    <t>Supply and demand of animal source foods</t>
  </si>
  <si>
    <t>Steve Staal</t>
  </si>
  <si>
    <t>Isabelle Baltenweck</t>
  </si>
  <si>
    <t>Katie Hamilton</t>
  </si>
  <si>
    <t>W1/2</t>
  </si>
  <si>
    <t>Projects mapped to Activity (Bilateral)</t>
  </si>
  <si>
    <t>Mapped to which Flagship</t>
  </si>
  <si>
    <t>Activity or Sub-Activity Code (select)</t>
  </si>
  <si>
    <t>Cluster of Activities (select)</t>
  </si>
  <si>
    <t>LG - 1</t>
  </si>
  <si>
    <t>LH - 2</t>
  </si>
  <si>
    <t>F&amp;F - 3</t>
  </si>
  <si>
    <t>L&amp;E - 4</t>
  </si>
  <si>
    <t>LLAFS - 5</t>
  </si>
  <si>
    <t>Flagship (select)</t>
  </si>
  <si>
    <t>Partner (select)</t>
  </si>
  <si>
    <t>CoA Leader</t>
  </si>
  <si>
    <t>Cluster of Activity Leader</t>
  </si>
  <si>
    <t>One sheet per CRP Activity x (AND) Partner</t>
  </si>
  <si>
    <t>For bilateral projects split across multiple activities then ensure the total USD (and %) sums to total budget of bilateral for 2017 (and 100%)</t>
  </si>
  <si>
    <t>Separate guidance WILL BE provided for how to estimate % contributions to different cross-cutting areas - using decision-tree / identifying specific deliverables etc.</t>
  </si>
  <si>
    <t>WILL BE DONE LATER</t>
  </si>
  <si>
    <t>Kenya</t>
  </si>
  <si>
    <t>Tanzania</t>
  </si>
  <si>
    <t>Uganda</t>
  </si>
  <si>
    <t>Ethiopia</t>
  </si>
  <si>
    <t>Burkina Faso</t>
  </si>
  <si>
    <t>Nicaragua</t>
  </si>
  <si>
    <t>Vietnam</t>
  </si>
  <si>
    <t>Tunisia</t>
  </si>
  <si>
    <t>India</t>
  </si>
  <si>
    <t>Other - specify</t>
  </si>
  <si>
    <t xml:space="preserve">W1/W2 funding must have distinct deliverables OR you must clearly state how this funding supports particular bilateral project deliverables (by indicating in the next column) </t>
  </si>
  <si>
    <t>Sub-type of deliverable (not available yet!)</t>
  </si>
  <si>
    <r>
      <t xml:space="preserve">Co-funded by W1/2? </t>
    </r>
    <r>
      <rPr>
        <sz val="12"/>
        <color theme="1"/>
        <rFont val="Calibri"/>
        <family val="2"/>
        <scheme val="minor"/>
      </rPr>
      <t>(Yes / No)</t>
    </r>
  </si>
  <si>
    <t>Type of deliverable (select)</t>
  </si>
  <si>
    <r>
      <t xml:space="preserve">Deliverable Name </t>
    </r>
    <r>
      <rPr>
        <sz val="12"/>
        <color theme="1"/>
        <rFont val="Calibri"/>
        <family val="2"/>
        <scheme val="minor"/>
      </rPr>
      <t>(be explicit / detailed; 1 row per deliverable)</t>
    </r>
  </si>
  <si>
    <t>Technology - under research, testing or delivery</t>
  </si>
  <si>
    <t>Policies</t>
  </si>
  <si>
    <t>Other</t>
  </si>
  <si>
    <t>N.B. For this exercise do NOT complete the greyed out blocks below</t>
  </si>
  <si>
    <t>Guidelines on policy and/or institutional arrangements</t>
  </si>
  <si>
    <t>• A repository of information on the distribution, genetic diversity, adaptation and performance of livestock breeds in developing countries, linked to information on the systems in which they perform.</t>
  </si>
  <si>
    <t xml:space="preserve">• Biorepository of biological material and genome sequences of livestock, their pathogens and pathogen vectors. </t>
  </si>
  <si>
    <t>• Livestock system characterizations and intervention analyses, together with impact assessments, for development of strategies on animal genetic resource use.</t>
  </si>
  <si>
    <t>• Genetic improvement strategies for productive and resilient livestock.</t>
  </si>
  <si>
    <t xml:space="preserve">Business models for continuous genetic gains tested and refined through public–private research partnerships and community-based programs. </t>
  </si>
  <si>
    <t>Business models for multiplication and delivery of improved genetics</t>
  </si>
  <si>
    <t xml:space="preserve">• Reproductive technology platform to support the creation and conservation of improved livestock breeds. </t>
  </si>
  <si>
    <t xml:space="preserve">• Digital systems for capture and feedback to farmers of data on animal performance further tailored to specific systems. </t>
  </si>
  <si>
    <t xml:space="preserve">• Breeds with specific disease resistance and/or environmental adaptation. </t>
  </si>
  <si>
    <t>• Genetic analysis systems for identifying genetically superior livestock.</t>
  </si>
  <si>
    <t xml:space="preserve">Assessment tools for significance of animal diseases. </t>
  </si>
  <si>
    <t xml:space="preserve">Risk models/maps for emergence of animal diseases. </t>
  </si>
  <si>
    <t xml:space="preserve">Develop and evaluate herd health packages. </t>
  </si>
  <si>
    <t xml:space="preserve">Antimicrobial resistance (AMR) monitoring systems. </t>
  </si>
  <si>
    <t xml:space="preserve">Diagnostic platforms. </t>
  </si>
  <si>
    <t xml:space="preserve">Short- and long-term vaccine development. </t>
  </si>
  <si>
    <t xml:space="preserve">Gender-responsive business models for animal health service delivery. </t>
  </si>
  <si>
    <r>
      <t xml:space="preserve">Tools/indicators  to evaluate  herd health packages. - </t>
    </r>
    <r>
      <rPr>
        <sz val="10"/>
        <color rgb="FFFF0000"/>
        <rFont val="Calibri"/>
        <family val="2"/>
        <scheme val="minor"/>
      </rPr>
      <t>ToC UPDATE SAYS DROPPED??</t>
    </r>
  </si>
  <si>
    <r>
      <t xml:space="preserve">Survey availability and KAP of antimicrobial </t>
    </r>
    <r>
      <rPr>
        <strike/>
        <sz val="10"/>
        <color theme="1"/>
        <rFont val="Calibri"/>
        <family val="2"/>
        <scheme val="minor"/>
      </rPr>
      <t>and antiparasitic use identified</t>
    </r>
    <r>
      <rPr>
        <sz val="10"/>
        <color theme="1"/>
        <rFont val="Calibri"/>
        <family val="2"/>
        <scheme val="minor"/>
      </rPr>
      <t>.</t>
    </r>
    <r>
      <rPr>
        <sz val="10"/>
        <color rgb="FFFF0000"/>
        <rFont val="Calibri"/>
        <family val="2"/>
        <scheme val="minor"/>
      </rPr>
      <t xml:space="preserve"> (deleted the latter from ToC??) </t>
    </r>
  </si>
  <si>
    <t>Gender- and age-differentiated assessment of risks and opportunities in livestock systems arising from global environmental change. </t>
  </si>
  <si>
    <t>Framework for assessing multiple environmental footprints for specific packages of production technologies and interventions. </t>
  </si>
  <si>
    <r>
      <t>Quantification of environmental footprints of packages of technology interventions by measurements, on-the-ground surveys, remote sensing and </t>
    </r>
    <r>
      <rPr>
        <i/>
        <sz val="11"/>
        <rFont val="Calibri"/>
        <family val="2"/>
      </rPr>
      <t>ex-ante</t>
    </r>
    <r>
      <rPr>
        <sz val="11"/>
        <rFont val="Calibri"/>
        <family val="2"/>
      </rPr>
      <t> modelling. </t>
    </r>
  </si>
  <si>
    <t>Improved environmental management options to reduce GHG emissions, reduce land degradation, improve sustainable water use and enhance biodiversity identified and tested, and environmental costs and benefits quantified. These options will be applicable for one or more livestock production systems in priority countries and beyond. </t>
  </si>
  <si>
    <t>Tools and interventions developed to empower women and young people as agents of change for environmental management. </t>
  </si>
  <si>
    <t>Recommendations for land and resource tenure arrangements and institutional models that enhance land management and reduce land degradation. </t>
  </si>
  <si>
    <t>Policy advice on four environmental issues: mitigation of GHGs, management of livestock impact on water quality, enhancing the positive impact of livestock production on biodiversity, and building resilience to environmental risk."</t>
  </si>
  <si>
    <t>Development of viable payments for ecosystem services for biodiversity, water quality and GHG mitigation, with support for their implementation. </t>
  </si>
  <si>
    <t>Informed global livestock and environment agenda that shapes and refines the debates about a) the impact of livestock production on the environment, b) opportunities to optimize this impact and c) how best to adapt the livestock sector to global environmental change. </t>
  </si>
  <si>
    <t>Livestock &amp; Environment</t>
  </si>
  <si>
    <t xml:space="preserve">Research priority setting based on ex-ante and ex-post impact assessments of feed and forage innovations. </t>
  </si>
  <si>
    <t xml:space="preserve">Forage genotypes that have the potential to withstand abiotic and biotic stresses, reduce soil degradation and curb greenhouse gas emissions. </t>
  </si>
  <si>
    <t xml:space="preserve">Superior apomictic Urochloa and Megathyrsus hybrids. </t>
  </si>
  <si>
    <t xml:space="preserve">Open-access genomic tools, forage crop ontologies and phenotyping platforms that increase breeding efficiency. </t>
  </si>
  <si>
    <t xml:space="preserve">Indigenous, introduced and well adapted forage, rangeland and cactus species and accessions identified, characterized and introduced
</t>
  </si>
  <si>
    <t>Key full-purpose crop cultivars that have enhanced residue fodder traits (in collaboration with other CRPs).</t>
  </si>
  <si>
    <t xml:space="preserve">Viable strategies for matching feed processing options with smallholder capacity. </t>
  </si>
  <si>
    <t xml:space="preserve">Scalable drying and ensiling protocols for smallholders, to conserve feeds and by-products. </t>
  </si>
  <si>
    <t xml:space="preserve">Business models and road maps for gender- and youth-sensitive small-scale seed supply, feed transaction and processing enterprises. </t>
  </si>
  <si>
    <t xml:space="preserve">Recommendations for effective extension approaches and financial mechanisms, market information systems for scaling up forage and feed technologies (evaluated for their cost-effectiveness, sustainability, benefits to women and young people and accountability to clients). </t>
  </si>
  <si>
    <t xml:space="preserve">Recommendations for developing links between private-sector actors and small-scale producers for the delivery of forage and feed technologies. </t>
  </si>
  <si>
    <t>Biomass and quality estimation tools for assessing feed resources</t>
  </si>
  <si>
    <t xml:space="preserve">Encourage conservation, multiplication and use of indigenous range species and give recommendations for effective rangeland rehabilitation and management  </t>
  </si>
  <si>
    <t>Agronomic practices and optimized feeding strategies that improve productivity, nutritional quality and resilience of diverse grass, legume, tree and rangeland technologies as well as animal productivity across target environments</t>
  </si>
  <si>
    <t>Livestock Feeds &amp; Forages+31:42</t>
  </si>
  <si>
    <r>
      <t>Empirical estimates of the levels and structure of </t>
    </r>
    <r>
      <rPr>
        <b/>
        <sz val="11"/>
        <color rgb="FF000000"/>
        <rFont val="Calibri"/>
        <family val="2"/>
      </rPr>
      <t>supply and demand</t>
    </r>
    <r>
      <rPr>
        <sz val="11"/>
        <color rgb="FF000000"/>
        <rFont val="Calibri"/>
        <family val="2"/>
      </rPr>
      <t> for animal-source food, obtained by combining market and household survey data with production estimates.</t>
    </r>
    <r>
      <rPr>
        <sz val="11"/>
        <rFont val="Calibri"/>
        <family val="2"/>
      </rPr>
      <t> </t>
    </r>
  </si>
  <si>
    <r>
      <t>Systems analysis tools, models and datasets, which will contribute to informing evidence-based priority setting and investment across the CGIAR and among governments, donors and other partners.</t>
    </r>
    <r>
      <rPr>
        <sz val="11"/>
        <rFont val="Calibri"/>
        <family val="2"/>
      </rPr>
      <t> </t>
    </r>
  </si>
  <si>
    <r>
      <t>Policy briefs and recommendations for selected value chains and systems in which the CRP works and global public goods in the form of high-level publications.</t>
    </r>
    <r>
      <rPr>
        <sz val="11"/>
        <rFont val="Calibri"/>
        <family val="2"/>
      </rPr>
      <t> </t>
    </r>
  </si>
  <si>
    <r>
      <t>Packages of gender-responsive institutional and technical innovations that are known to enhance productivity and equity.</t>
    </r>
    <r>
      <rPr>
        <sz val="11"/>
        <rFont val="Calibri"/>
        <family val="2"/>
      </rPr>
      <t> </t>
    </r>
  </si>
  <si>
    <r>
      <t>Gender-transformative approaches</t>
    </r>
    <r>
      <rPr>
        <b/>
        <sz val="11"/>
        <color rgb="FF000000"/>
        <rFont val="Calibri"/>
        <family val="2"/>
      </rPr>
      <t> </t>
    </r>
    <r>
      <rPr>
        <sz val="11"/>
        <color rgb="FF000000"/>
        <rFont val="Calibri"/>
        <family val="2"/>
      </rPr>
      <t>developed to address the root causes of gender discrimination, and their effectiveness assessed.</t>
    </r>
    <r>
      <rPr>
        <sz val="11"/>
        <rFont val="Calibri"/>
        <family val="2"/>
      </rPr>
      <t> </t>
    </r>
  </si>
  <si>
    <r>
      <t>Gender-sensitive indicators and methodologies developed for assessing progress on gender strategic change (e.g. transformation of gender norms or empowerment).</t>
    </r>
    <r>
      <rPr>
        <sz val="11"/>
        <rFont val="Calibri"/>
        <family val="2"/>
      </rPr>
      <t> </t>
    </r>
  </si>
  <si>
    <r>
      <t>Diets and related decision-making characterized in target communities and novel evidence on the role of animal-source food in enhancing nutrition produced.</t>
    </r>
    <r>
      <rPr>
        <sz val="11"/>
        <rFont val="Calibri"/>
        <family val="2"/>
      </rPr>
      <t> </t>
    </r>
  </si>
  <si>
    <r>
      <t>Impact pathways from production of, and access to, animal-source food, to improved nutrition in rural households assessed within the target interventions (with clusters 2, 4 and 5).</t>
    </r>
    <r>
      <rPr>
        <sz val="11"/>
        <rFont val="Calibri"/>
        <family val="2"/>
      </rPr>
      <t> </t>
    </r>
  </si>
  <si>
    <r>
      <t>Innovative evidence-based options on cost-effective nutrition-sensitive interventions that can improve availability, affordability, access and utilisation of animal-source food to poor producers and consumers designed and tested, with a focus on pregnant and lactating women, children under five years, and the elderly (with A4NH in the context of full diets).</t>
    </r>
    <r>
      <rPr>
        <sz val="11"/>
        <rFont val="Calibri"/>
        <family val="2"/>
      </rPr>
      <t> </t>
    </r>
  </si>
  <si>
    <r>
      <t>Livelihood systems analysed and understood in terms of the roles of livestock incomes and assets, productivity, resilience, nutrition, gender and social relations.</t>
    </r>
    <r>
      <rPr>
        <sz val="11"/>
        <rFont val="Calibri"/>
        <family val="2"/>
      </rPr>
      <t> </t>
    </r>
  </si>
  <si>
    <t>Institutional mechanisms, equally accessible to women and young household members, developed and assessed which are able to supplement livestock as insurance in vulnerable systems, leading to improved resilience</t>
  </si>
  <si>
    <r>
      <t>Optimal herd management practices for adapting to climatic variability and climate risk in pastoral systems developed and underpinned by acceptable trade-offs between productivity improvement, economic and social considerations and environmental impacts.</t>
    </r>
    <r>
      <rPr>
        <sz val="11"/>
        <rFont val="Calibri"/>
        <family val="2"/>
      </rPr>
      <t> </t>
    </r>
  </si>
  <si>
    <r>
      <t>Optimized suite of technologies, management strategies, and institutional arrangements tested and analysed which enhance livelihoods and nutrition equitably for women, men and young people from livestock-mediated on-farm and off-farm economic opportunities in various settings.</t>
    </r>
    <r>
      <rPr>
        <sz val="11"/>
        <rFont val="Calibri"/>
        <family val="2"/>
      </rPr>
      <t> </t>
    </r>
  </si>
  <si>
    <r>
      <t>The performance of livestock market systems for products, inputs and services analysed and key barriers identified, value addition and equity issues understood, and entry points identified for improved performance.</t>
    </r>
    <r>
      <rPr>
        <sz val="11"/>
        <rFont val="Calibri"/>
        <family val="2"/>
      </rPr>
      <t> </t>
    </r>
  </si>
  <si>
    <t>New inclusive and scalable institutional arrangements developed and tested, that address key needs for a) enhanced product market and value chain performance, b) improved delivery of livestock inputs and services, and c) increased resilience for livestock keepers and their communities</t>
  </si>
  <si>
    <r>
      <t>Evidence to inform policies analysed and disseminated, with a view to enhancing livestock contributions to food and nutrition security and livelihoods and addressing the constraints faced by women and young people as well as men.</t>
    </r>
    <r>
      <rPr>
        <sz val="11"/>
        <rFont val="Calibri"/>
        <family val="2"/>
      </rPr>
      <t> </t>
    </r>
  </si>
  <si>
    <t>CoA</t>
  </si>
  <si>
    <t>Key Outputs (2022)</t>
  </si>
  <si>
    <r>
      <t xml:space="preserve">Contributing to which Key Output </t>
    </r>
    <r>
      <rPr>
        <sz val="11"/>
        <color theme="1"/>
        <rFont val="Calibri"/>
        <family val="2"/>
        <scheme val="minor"/>
      </rPr>
      <t>(select - check look-up sheet Column K)</t>
    </r>
  </si>
  <si>
    <t>Enter name - add rows as needed</t>
  </si>
  <si>
    <t>Enter name (+ Staff ID if known)</t>
  </si>
  <si>
    <t>An. Genetics</t>
  </si>
  <si>
    <t>An. genetics</t>
  </si>
  <si>
    <t>An. Health</t>
  </si>
  <si>
    <t xml:space="preserve">An. Health </t>
  </si>
  <si>
    <t>Environment</t>
  </si>
  <si>
    <t>Feeds &amp; Forages</t>
  </si>
  <si>
    <t>Livelihoods AFS</t>
  </si>
  <si>
    <t>AUT005</t>
  </si>
  <si>
    <t>CHN001</t>
  </si>
  <si>
    <t>AUI002</t>
  </si>
  <si>
    <t>BMG013</t>
  </si>
  <si>
    <t>BMG018</t>
  </si>
  <si>
    <t>EUR016</t>
  </si>
  <si>
    <t>UOE006001</t>
  </si>
  <si>
    <t>UOE006002</t>
  </si>
  <si>
    <t>UOE006003</t>
  </si>
  <si>
    <t>UOE006004</t>
  </si>
  <si>
    <t>UOE006005</t>
  </si>
  <si>
    <t>UOE006007</t>
  </si>
  <si>
    <t>CGI002</t>
  </si>
  <si>
    <t>WAN004</t>
  </si>
  <si>
    <t>IFP036</t>
  </si>
  <si>
    <t>BMG019</t>
  </si>
  <si>
    <t>FIN005</t>
  </si>
  <si>
    <t>CN10020</t>
  </si>
  <si>
    <t>CN10004</t>
  </si>
  <si>
    <t>CN10005</t>
  </si>
  <si>
    <t>CN10051</t>
  </si>
  <si>
    <t>P10090</t>
  </si>
  <si>
    <t>P10091</t>
  </si>
  <si>
    <t>P10093</t>
  </si>
  <si>
    <t>JCV002</t>
  </si>
  <si>
    <t>GIZ015</t>
  </si>
  <si>
    <t>ICA004</t>
  </si>
  <si>
    <t>BMG012</t>
  </si>
  <si>
    <t>USA080</t>
  </si>
  <si>
    <t>GIZ009</t>
  </si>
  <si>
    <t>WEL013</t>
  </si>
  <si>
    <t>GAV003</t>
  </si>
  <si>
    <t>PEARL</t>
  </si>
  <si>
    <t>USA073</t>
  </si>
  <si>
    <t>DFI058</t>
  </si>
  <si>
    <t>USA081</t>
  </si>
  <si>
    <t>ICR007</t>
  </si>
  <si>
    <t>KFT001</t>
  </si>
  <si>
    <t>RCI002</t>
  </si>
  <si>
    <t>GIZ014</t>
  </si>
  <si>
    <t>KSU001</t>
  </si>
  <si>
    <t>ILC002</t>
  </si>
  <si>
    <t>EFA25</t>
  </si>
  <si>
    <t>EFO31</t>
  </si>
  <si>
    <t>IIT021</t>
  </si>
  <si>
    <t>WAN002</t>
  </si>
  <si>
    <t>KOR019</t>
  </si>
  <si>
    <t>CGI001</t>
  </si>
  <si>
    <t>ICS017</t>
  </si>
  <si>
    <t>USA075</t>
  </si>
  <si>
    <t>HEI005</t>
  </si>
  <si>
    <t>IRE006</t>
  </si>
  <si>
    <t>USA083</t>
  </si>
  <si>
    <t>IFA024</t>
  </si>
  <si>
    <t>CN10060</t>
  </si>
  <si>
    <t>CN10057</t>
  </si>
  <si>
    <t>ACI021</t>
  </si>
  <si>
    <t>SNV002</t>
  </si>
  <si>
    <t>Productivity of dual purpose cattle in Nicaragua</t>
  </si>
  <si>
    <t xml:space="preserve">CAAS-ILRI Joint lab &amp; FGR - </t>
  </si>
  <si>
    <t>Strengthening the Capacity of African Countries to Conservation and Sustainable Utilisation of African Animal Genetic Resources</t>
  </si>
  <si>
    <t>African Poultry Genetic Gains (APGG)</t>
  </si>
  <si>
    <t>Platform for African Dairy Genetic Gains (ADGG)</t>
  </si>
  <si>
    <t>Bridging Biobanking and Biomedical Research across  Europe and Africa — B3Africa’(‘action’)</t>
  </si>
  <si>
    <t>Dairy Genomics</t>
  </si>
  <si>
    <t>Poultry genemics</t>
  </si>
  <si>
    <t>Reproductive technology</t>
  </si>
  <si>
    <t>Health genomics</t>
  </si>
  <si>
    <t>Informatics and biorepository</t>
  </si>
  <si>
    <t>Poultry genomics (II)</t>
  </si>
  <si>
    <t>Gender Postdoctoral fellowship</t>
  </si>
  <si>
    <t xml:space="preserve">Improving village chicken protection to elevate livelihoods of poor people in Ethiopia </t>
  </si>
  <si>
    <t>Mitigating aflatoxin for Imroving child growth (MAICE) Project</t>
  </si>
  <si>
    <t>Increasing the productivity of dual-purpose cattle in Nicaragua</t>
  </si>
  <si>
    <t>Genetic Biodiversity of Indigenous Small Ruminants Genetic Resources Tolerant to Abiotic Stress in Hot and Dry Areas</t>
  </si>
  <si>
    <t xml:space="preserve">Mboss Prroject: Out scaling of community-based breeding programs: attractive and innovative approach to improving the lives of smallholder producers in low input systems
</t>
  </si>
  <si>
    <t>Study of the genome evolutionary process of different pig breeds from China and Africa and detecting genes related to African swine fever</t>
  </si>
  <si>
    <t>Genetics, evolution and omics of prolific breeds of domestic sheep (Ovis aries)</t>
  </si>
  <si>
    <t>Genomic techniques to profile &amp; improve productivity and resilience in buffalo &amp; dairy cattle</t>
  </si>
  <si>
    <t>Support of Joint Country coordinator work for both PAID &amp; ADGG projects</t>
  </si>
  <si>
    <t>Food Africa II</t>
  </si>
  <si>
    <t>Population genomic analysis of genetic differentiation and selection sweeps in Asian water buffaloes</t>
  </si>
  <si>
    <t>Going places: women and chickens in Ethiopia</t>
  </si>
  <si>
    <t>African Chicken Genetic Gains – Agriculture to Nutrition Interventions.</t>
  </si>
  <si>
    <t>Improving Food Security in West and East Africa through Capacity Building in Research and Information Dissemination – FoodAfrica II</t>
  </si>
  <si>
    <t>Integrative Centre for Plant and Animal Breeding</t>
  </si>
  <si>
    <t>Whole genome sequencing of African Swine Fever Viruses: Creation of an ASFV sequence database to allow tracing of outbreaks and building viral genomics capacity in Africa</t>
  </si>
  <si>
    <t>Mobile Animal Health Hubs Kenya</t>
  </si>
  <si>
    <t>Productivity in complex livestock systems (PROCOLIS)</t>
  </si>
  <si>
    <t>Strategic approaches for strengthening surveillance systems to prevent and monitor Zoonotic diseases and AntiMicrobail Resistance in Uganda</t>
  </si>
  <si>
    <t>LVC-PPD II: efficient and effective Public-Private Animal Health Services in Ethiopia</t>
  </si>
  <si>
    <t>EC SHARE: PPR control and eradication in Ethiopia</t>
  </si>
  <si>
    <t>African swine fever – an attenuated vaccine</t>
  </si>
  <si>
    <t>BREAD: Toward development of a vaccine for contagious bovine pleuropneumonia (CBPP)</t>
  </si>
  <si>
    <t>African Biosciences Challenge Fellows - Animal Health related</t>
  </si>
  <si>
    <t xml:space="preserve">A novel intervention to protect cattle against East Coast fever through pre-infection with a related parasite species </t>
  </si>
  <si>
    <t>Enhanced understanding of Zoonotic pathogens in camel livestock systems.The case of MERS -coV and hepatitis E</t>
  </si>
  <si>
    <t>Improving the Performance of Pro-Poor Sheep and Goat Value Chains for Enhanced Livelihoods, Food and Nutrition Security in Ethiopia</t>
  </si>
  <si>
    <t xml:space="preserve">Improved vaccines for the control of East coast fever in cattle in Africa </t>
  </si>
  <si>
    <t>Scaling up the delivery of ITM in Tanzania through facilitation of ITM delivery value chain</t>
  </si>
  <si>
    <t>Development of an Improved Vaccine for Progressive Control of Contagious Bovine Pleuropneumonia</t>
  </si>
  <si>
    <t>Catalyzing uptake of research</t>
  </si>
  <si>
    <t>Development of a Novel and Robust Live Vaccine for Contagious Caprine Pleuropneumonia (CCPP)</t>
  </si>
  <si>
    <t>Developing a framework for decision support tools to optimize smallholder dairy productivity in East Africa</t>
  </si>
  <si>
    <t>Collaboration to advance vaccine control of East Coast Fever(Theileria parva)</t>
  </si>
  <si>
    <t>Citizen science for tick control</t>
  </si>
  <si>
    <t>Control of respiratory diseases</t>
  </si>
  <si>
    <t>Control or reproductiive diseaes</t>
  </si>
  <si>
    <t>Index Based Livestock Insurance</t>
  </si>
  <si>
    <t>Accelerated Value Chains Development- Livestock Value Chain</t>
  </si>
  <si>
    <t>Drylands Restoration</t>
  </si>
  <si>
    <t xml:space="preserve">Climate-smart dairy systems in East Africa through improved forages and feeding strategies: enhancing productivity and adaptive capacity while mitigating GHG emissions </t>
  </si>
  <si>
    <t>Integrating the Index-Based Livestock Insurance program in Borena into the Kifiya insurance and digital financial service platform</t>
  </si>
  <si>
    <t>Provision of technical assistance to the State Department of Livestock, Ministry of Agriculture, Livestock and Fisheries, Government of Kenya and private sector partners for the implementation of the Kenya Livestock Insurance Program</t>
  </si>
  <si>
    <t>Integrating social protection in northern Kenya</t>
  </si>
  <si>
    <t>Rangelands management</t>
  </si>
  <si>
    <t>Innovative feed system management for improving smallholder dairy production</t>
  </si>
  <si>
    <t>Sustainable Intensification through Better Integration of Crop and livestock Productions Systems for Improved Food Security and Environmental Benefits in Sahelian Zone in Burkina Faso</t>
  </si>
  <si>
    <t>Sustainable Rangeland Management Program</t>
  </si>
  <si>
    <t>Vulnerability and adaptation of rangeland ecosystems to climate change impacts in Southern Tunisia (PhD Student)</t>
  </si>
  <si>
    <t>Restoration of Badia ecosystem services for enhanced community livelihood</t>
  </si>
  <si>
    <t>Sustainable governance of pastoral lands: Policy advice for Tunisian Ministries on a new pastoral code for decentralized natural resource management</t>
  </si>
  <si>
    <t>Using promising range and cacti species to improve provisioning of ecosystem services during long-term restoration of arid lands</t>
  </si>
  <si>
    <t>Partnerships for Improving Pastoral Policies</t>
  </si>
  <si>
    <t>intelligent sustainable intensification of livestock agriculture in LMICs</t>
  </si>
  <si>
    <t>Enhancing farm productivity, climate change resilience and environmental sustainability through adaptation of improved forages in east and southern Africa</t>
  </si>
  <si>
    <t>Forage options for smallholder livestock in water–scarce environments of Afghanistan</t>
  </si>
  <si>
    <t xml:space="preserve">Online Journal </t>
  </si>
  <si>
    <t xml:space="preserve"> Research and Distribution of B. Humidicola and Tetraploid B. Ruziziensis x Various Accessions of B. Decumbens or B. Brizantha. </t>
  </si>
  <si>
    <t>Alianza Corpoica-CIAT Cooperacion para la investigación en ganadería</t>
  </si>
  <si>
    <t>Legume CHOICE: Realizing the underexploited of multi-purpose legumes towards imporved livelihoods and a better environment in crop-livestock system in East &amp; central Africa</t>
  </si>
  <si>
    <t>Putting Nitrogen Fixation to work Smallholder Farmers in Africa Phase II</t>
  </si>
  <si>
    <t>Development of new forage genetic resources and their utilization</t>
  </si>
  <si>
    <t>CGIAR GENDER POSTDOCTORAL FELLOW – SOCIAL SCIENCE</t>
  </si>
  <si>
    <t>Global Hunger and Food Security Reasearch Strategy:Climate Resilience,Nutrition, and Policy-Feed the future innovation Lab for Small-scale Irrigation</t>
  </si>
  <si>
    <t>Sorghum and Pearl millet forages for intensified dairy systems in India</t>
  </si>
  <si>
    <t>Food Feed Crops in India</t>
  </si>
  <si>
    <t>Assessing adaptability and utilization potential of Opuntia ficus-indica in low rainfall regions of India</t>
  </si>
  <si>
    <t>Improving Rural Livelihoods through Innovative Scaling-up of Science-led Participatory Research for Development in Karnataka</t>
  </si>
  <si>
    <t>Technical backstopping on forages to the dairy VC development in Central Kenya</t>
  </si>
  <si>
    <t>CIM Position</t>
  </si>
  <si>
    <t>Improved livelihoods through sustainable intensification and diversification of market oriented crop-livestock systems in southern Malawi</t>
  </si>
  <si>
    <t>Climate Smart Brachiaria grasses for improving livestock production in East Africa during 2012-2015</t>
  </si>
  <si>
    <t>Efficient land use under changing climate with intensified and resilient farming systems: An integrated CAP project in the Southeastern U.S.</t>
  </si>
  <si>
    <t>Defining the genetic basis of biologica l ni trification inhibition in soil to benefit agriculture and the environment</t>
  </si>
  <si>
    <t xml:space="preserve">Hands and Minds connected to boost Eco-efficiency on Smallholder Livestock-Crop Systems - 
Participatory approaches towards eco-efficient livestock-crop systems for smallholder farmers in Laos, Cambodia and Vietnam
</t>
  </si>
  <si>
    <t>Mind the Gap: Improving Dissemination Strategies to Increase Technology Adoption by Smallholders</t>
  </si>
  <si>
    <t>Provision of Proven Feed Resources Technologies to Improve the Red Meat Value Chain in Tunisia</t>
  </si>
  <si>
    <t>Strengthening Institutionalized Coordination Structures and Harmonization Mechanisms</t>
  </si>
  <si>
    <t>USAID Linkage Fund</t>
  </si>
  <si>
    <t>More Milk by and for the poor: adapting dairy hubs for smallholder value chains in Tanzania</t>
  </si>
  <si>
    <t>East Africa Dairy Development (EADD Phase II)</t>
  </si>
  <si>
    <t>Feed the future initiatives -Mali Livestock Value Chain Development</t>
  </si>
  <si>
    <t>Oil palm, livestock and cocoa: An integrated landscape management approach in the Region Autónoma del Caribe Sur, Nicaragua</t>
  </si>
  <si>
    <t>Mujeres y jóvenes emprendedores del corredor seco, con empoderamiento y soluciones tecnológicas ante el cambio climático</t>
  </si>
  <si>
    <t>Improved productivity through crop/Livestock intervention in Burundi and the Eastern Democratic Republic of the Congo</t>
  </si>
  <si>
    <t>MoreMilk (component B on rural households in Tz and Ky)</t>
  </si>
  <si>
    <t>Leveraging indigenous pig production systems for improved rural livelihoods, genetic conservation, and improved nutrition</t>
  </si>
  <si>
    <t>Climate-smart smallholder pig value chains in Uganda -Integrated mitigation and adaptation strategies  for improved livelihoods, food security and environmental sustainability</t>
  </si>
  <si>
    <t xml:space="preserve">Integrating crops and livestock for improved feed security and livelihoods in rural in Zimbabwe </t>
  </si>
  <si>
    <t>Red Meat Value Chain Development in Maputo and Limpompo Corrodors (Prosul Project)</t>
  </si>
  <si>
    <t>Accelerating value chain development Dairy</t>
  </si>
  <si>
    <t xml:space="preserve">Agricultural Innovation Program’ </t>
  </si>
  <si>
    <t>Africa Research in Sustainable Intensification for the Next Generation Ethiopian Highlands Regional Project-Phase II</t>
  </si>
  <si>
    <t>LIVEGaps</t>
  </si>
  <si>
    <t>Small ruminants value chains in India</t>
  </si>
  <si>
    <t xml:space="preserve">Assessing competitiveness of smallholder pig farming in the changing landscape of North West Vietnam </t>
  </si>
  <si>
    <t>Improving small ruminant production and marketing in Botswana</t>
  </si>
  <si>
    <t>Enhancing milk quality and consumption for improved income and nutrition in Rwanda</t>
  </si>
  <si>
    <t>TATA-ILRI partnership on: Enhancing sustainable livelihoods of marginal communities throught targeted livestock research-HIMMOTTHAN</t>
  </si>
  <si>
    <t>TATA-ILRI partnership on: Enhancing sustainable livelihoods of marginal communities throught targeted livestock research-INEIDA</t>
  </si>
  <si>
    <t>TATA-ILRI partnership on: Enhancing sustainable livelihoods of marginal communities throught targeted livestock research-NAVAJBAI RATAN TATA TRUST</t>
  </si>
  <si>
    <t>SmaRT Improving the Performance of Pro-Poor Sheep and Goat Value Chains for Enhanced Livelihoods, Food and Nutrition Security in Ethiopia</t>
  </si>
  <si>
    <t>GIZ Field testing of an innovative solar powered milk cooling solution for the higher efficiency of the dairy subsector in Tunisia</t>
  </si>
  <si>
    <t>AIP Pakistan- Development of Small Ruminant Value Chains and Feed Resources &amp; Rangeland assessment and management</t>
  </si>
  <si>
    <t>SRT004</t>
  </si>
  <si>
    <t>SRT005</t>
  </si>
  <si>
    <t>SRT006</t>
  </si>
  <si>
    <t>CIAT - T A&amp;M</t>
  </si>
  <si>
    <t>CIAT -  SLU</t>
  </si>
  <si>
    <t>Wagningen</t>
  </si>
  <si>
    <t>ICRAF</t>
  </si>
  <si>
    <t>IWMI</t>
  </si>
  <si>
    <t>Guidance Notes</t>
  </si>
  <si>
    <t>If there is anything you need to explain, please write in the final coloumn - Comments or explanation</t>
  </si>
  <si>
    <r>
      <t xml:space="preserve">Deliverables can only be entered under ONE CRP Activity (i.e. a deliverable CANNOT contribute to more than one CRP activity </t>
    </r>
    <r>
      <rPr>
        <u/>
        <sz val="12"/>
        <color theme="1"/>
        <rFont val="Calibri"/>
        <family val="2"/>
        <scheme val="minor"/>
      </rPr>
      <t>directly</t>
    </r>
    <r>
      <rPr>
        <sz val="12"/>
        <color theme="1"/>
        <rFont val="Calibri"/>
        <family val="2"/>
        <scheme val="minor"/>
      </rPr>
      <t>)</t>
    </r>
  </si>
  <si>
    <t>If there are any Bilaterial projects missing from the drop down list, please report this to Esther, E.Ndungu@cgiar.org and she will add the project to the masterlist.</t>
  </si>
  <si>
    <t>Comments/Explanation/Clarification</t>
  </si>
  <si>
    <t>Guidance on country split - by actual budget if available or nominal notional %; enter if activity within the funding sources is being carried out in the country or if is directly applicable to the country or if it explicitly targets that country</t>
  </si>
  <si>
    <r>
      <t>Please do not add any rows or coloumns to the '</t>
    </r>
    <r>
      <rPr>
        <b/>
        <sz val="12"/>
        <color theme="1"/>
        <rFont val="Calibri"/>
        <family val="2"/>
        <scheme val="minor"/>
      </rPr>
      <t>Budget Line Items</t>
    </r>
    <r>
      <rPr>
        <sz val="12"/>
        <color theme="1"/>
        <rFont val="Calibri"/>
        <family val="2"/>
        <scheme val="minor"/>
      </rPr>
      <t>', any problems or queries please write in the comment field.</t>
    </r>
  </si>
  <si>
    <t>not assigned</t>
  </si>
  <si>
    <t>GCRF Capacity building to reduce methane emission intensities of forage-based ruminant livestock smallholder systems in Latin America and the Caribbean (LAC)</t>
  </si>
  <si>
    <t>Online Journal Tropical Grasslands - Forrajes Tropicales</t>
  </si>
  <si>
    <t>A151</t>
  </si>
  <si>
    <t>tbd</t>
  </si>
  <si>
    <t>SoFT 2</t>
  </si>
  <si>
    <t>CN10059</t>
  </si>
  <si>
    <t xml:space="preserve">Protocols to identify site-specific disease priorities, taking gender into account harmonised, protocol for gender sensitive modelling framework for ECF, ASF and PPR developed, CN for global assessment </t>
  </si>
  <si>
    <t>Reports on sero-surveys, 2 draft publications</t>
  </si>
  <si>
    <t>Protocols to assess availibility, use and KAP for antimicrobial/vet drug use developed (these will be gender/youth sensitive. (KAP survey reprorts.) For several CRPValuechain/sites.</t>
  </si>
  <si>
    <t>Report/draft papers on risks in target value chains, preliminary risk models/maps for ECF, ASF and PPR developed, data gaps identified and CN to address these developed</t>
  </si>
  <si>
    <t>Second generation lateral flow test for CBPP - publications / reports</t>
  </si>
  <si>
    <t>yes</t>
  </si>
  <si>
    <t>Small-scale sample collection from small ruminants - publications / reports</t>
  </si>
  <si>
    <t>Review paper/reports on available AH products, review of manufaturing capacity and delveiry models focusing on women, use of innovation platforms to improve services</t>
  </si>
  <si>
    <t>post-vaccination report 2016/17</t>
  </si>
  <si>
    <t>Reports from Mali and Botswana, PANVAC evaluation</t>
  </si>
  <si>
    <t>prototype for prototype CBPP lateral flow diagnostic kit with private sector, validation of CBPP ELISA and CCPP ELISA</t>
  </si>
  <si>
    <t>Robust and feasible production and social (gender, youth, liveliehood) iindicators to evaluate /determine herd health packages in the Livestock CRP valuechain established.Herd Health packages to be tested in place, for identifying  main  biosecurity, infectious diseeses and reproductive management constraints and  assessments of feed and genetic shortcomings and  antimicrobial use in dairy , pig and small ruminant  systems i. Packages will be gendered/youth tailored/sensitive and the implementation per se, is very much a capacity development  activity.</t>
  </si>
  <si>
    <t xml:space="preserve">Survey of availability and KAP of antimicrobial and antiparasitic use identified. </t>
  </si>
  <si>
    <t>Continued backtopping of ITM vaccine production at CTTBD. Final data on p67 immune responses from ISA206 adjuvant experiment.  A phage display antibody library to T. parva. A panel of antibodies for sporozoite neutrlization assays. Down selection of candidate vaccine antigens. New CTL epitopes and candidate vaccine antigens. Data from combined p67C and Tp1 experimental vaccine trial.</t>
  </si>
  <si>
    <t>Data on immunological parameters on the Ben-1 vaccine. Phenotype of carbohydrate gene knock-outs of Mmc.</t>
  </si>
  <si>
    <t xml:space="preserve">A collection of mutant CCPP strains. Data on immunological parameters on candidate vaccine strains. </t>
  </si>
  <si>
    <t>Production parameters for normal and thermostabilized vaccine formulations.</t>
  </si>
  <si>
    <t xml:space="preserve">Data on new CTL epitopes and SLA sequences. New proposals submitted.  </t>
  </si>
  <si>
    <t>Immunological studies relating to Contagious Bovine Pleuropneumonia Ben-1 Vaccine Evaluation</t>
  </si>
  <si>
    <t>GAV002</t>
  </si>
  <si>
    <t>NN</t>
  </si>
  <si>
    <t>Magdalena Jacobsson</t>
  </si>
  <si>
    <t>Renée Båge</t>
  </si>
  <si>
    <t xml:space="preserve">Mourad Rekik </t>
  </si>
  <si>
    <t>Vish Nene (KSI1496)</t>
  </si>
  <si>
    <t>Anne Liljander(KSI3043)</t>
  </si>
  <si>
    <t>Researc Assistant (Vacant Position)</t>
  </si>
  <si>
    <t>Research Associate (Vacant Position)</t>
  </si>
  <si>
    <t>Post Doc Scientist (Vacant Position)</t>
  </si>
  <si>
    <t>Nicoline De Hann</t>
  </si>
  <si>
    <t>Nene, Vishvanath M.L.</t>
  </si>
  <si>
    <t xml:space="preserve">Steinaa, Lucilla </t>
  </si>
  <si>
    <t xml:space="preserve">Svitek, Nicholas </t>
  </si>
  <si>
    <t xml:space="preserve">Lacasta-Marin, Anna </t>
  </si>
  <si>
    <t>Elias Odanga Awino</t>
  </si>
  <si>
    <t>Rosemary Musanga Saya</t>
  </si>
  <si>
    <t>Thomas Gichuki Njoroge</t>
  </si>
  <si>
    <t>Benjamin Muli Nzau</t>
  </si>
  <si>
    <t>Stephen Mwalimu Munyao</t>
  </si>
  <si>
    <t>Robert Mugambi Muriuki</t>
  </si>
  <si>
    <t>Oyola, Samuel Otieno</t>
  </si>
  <si>
    <t>Elizabeth Kauchi Kibwana</t>
  </si>
  <si>
    <t>Dione, Michel Mainack</t>
  </si>
  <si>
    <t xml:space="preserve">Wieland, Barbara </t>
  </si>
  <si>
    <t>Hu Suk Lee</t>
  </si>
  <si>
    <t>Hiwot Desta</t>
  </si>
  <si>
    <t>Tiruwork Melaku</t>
  </si>
  <si>
    <t>Kiara, Henry Kimathi</t>
  </si>
  <si>
    <t xml:space="preserve">Teufel, Nils </t>
  </si>
  <si>
    <t>Mulema, Annet Abenakyo</t>
  </si>
  <si>
    <t>Report on use of reduced dose straw, gender implications, review produciton sites, ITM prcoess improvements, role of buffaloes</t>
  </si>
  <si>
    <t>Ulf Magnosson</t>
  </si>
  <si>
    <t>Mourad Rekik</t>
  </si>
  <si>
    <t xml:space="preserve">Pfeifer, Catherine </t>
  </si>
  <si>
    <t>Enahoro, Dolapo Keshia</t>
  </si>
  <si>
    <t>Abworo, Edward Okoth</t>
  </si>
  <si>
    <t>P10195</t>
  </si>
  <si>
    <t>P10193</t>
  </si>
  <si>
    <t>John Wasilwa</t>
  </si>
  <si>
    <t>50% in Pale Blue Proposal</t>
  </si>
  <si>
    <t>Liljander, Anne Mariana</t>
  </si>
  <si>
    <t>Schieck, Ingrid Gertrud Elise</t>
  </si>
  <si>
    <t>Joseph Gesharisha</t>
  </si>
  <si>
    <t>Cecilia Wangari Muriuki</t>
  </si>
  <si>
    <t>Jared Kipngetich Kirui</t>
  </si>
  <si>
    <t>Viral Immunology Expert</t>
  </si>
  <si>
    <t>Naftali Githaka</t>
  </si>
  <si>
    <t>Bioinformatics Scientist</t>
  </si>
  <si>
    <t>Toye, Philip Gerard</t>
  </si>
  <si>
    <t>Cook, Elizabeth Anne Jessie</t>
  </si>
  <si>
    <t>Gad Milton Ochuka Owido</t>
  </si>
  <si>
    <t>Mary Muthoni Waithaka</t>
  </si>
  <si>
    <t>Sacchini, Flavio</t>
  </si>
  <si>
    <t xml:space="preserve">Pending </t>
  </si>
  <si>
    <t>JJ's replacement-A new focus on virology</t>
  </si>
  <si>
    <t>Edwina Bochere</t>
  </si>
  <si>
    <t>James Nyagwange</t>
  </si>
  <si>
    <t>Custom Design of Multi-component Nanoparticle Vaccines for East Coast fever</t>
  </si>
  <si>
    <t>Accelerating African Swine Fever vaccine development via CRISPR-Cas and synthetic biology technologies</t>
  </si>
  <si>
    <t>SUMMARY</t>
  </si>
  <si>
    <t>CLUSTER 1</t>
  </si>
  <si>
    <t>W1/W2</t>
  </si>
  <si>
    <t>CLUSTER 2</t>
  </si>
  <si>
    <t>CLUSTER 3</t>
  </si>
  <si>
    <t>CLUSTER 4</t>
  </si>
  <si>
    <t>N/A</t>
  </si>
  <si>
    <t xml:space="preserve">ANIMAL HEALTH FLAGSHIP LOGFRAME: </t>
  </si>
  <si>
    <t>FLAGSHIP OBJECTIVES</t>
  </si>
  <si>
    <t>CLUSTERS OF ACTIVITIES</t>
  </si>
  <si>
    <t>2017 Milestones</t>
  </si>
  <si>
    <t>2019/20 or OTHER MILESTONES</t>
  </si>
  <si>
    <t>2022 OUTCOME</t>
  </si>
  <si>
    <t>MAIN RESEARCH OUTPUTS FOR THE CLUSTER OVER LIFE OF PROGRAM</t>
  </si>
  <si>
    <t>MAIN ACTIVITIES (BOLD) AND SUB-ACTIVITIES (NOT BOLD)</t>
  </si>
  <si>
    <t>DELIVERABLES 2017</t>
  </si>
  <si>
    <t>COUNTRIES 2017</t>
  </si>
  <si>
    <t>DELIVERABLES 2018</t>
  </si>
  <si>
    <t>COUNTRIES 2018</t>
  </si>
  <si>
    <t>PARTNERS INVOLVED IN ACTIVITY</t>
  </si>
  <si>
    <t>IDENTIFY FUNDING SOURCES FOR THIS ACTIVITY</t>
  </si>
  <si>
    <t>W3</t>
  </si>
  <si>
    <t>Bilateral</t>
  </si>
  <si>
    <t xml:space="preserve">Develop and deploy methods and tools for evaluating animal health constraints and identifying emerging threats. </t>
  </si>
  <si>
    <t xml:space="preserve">Assessment tools for significance of animal diseases and risk maps for emergence of animal diseases are used by 50 national and 5 international research partners, across 10 priority countries and other locations (2019). 
The findings from the use of assessment tools for significance of animal diseases and risk maps for emergence of animal diseases are used by 75 national and 25 international research partners and major donors, in both priority countries and other locations, to prioritise research and development interventions (2020). </t>
  </si>
  <si>
    <t xml:space="preserve">Assessment tools for significance of animal diseases and risk maps for emergence of animal diseases are used by 100 national and 50 international research partners and donors to prioritise research and development interventions to reduce livestock disease risks for livestock keepers. </t>
  </si>
  <si>
    <t>Barbara Wieland, ILR</t>
  </si>
  <si>
    <t>develop/adapt gender sensitive assessment tools and framework to quantify disease impact</t>
  </si>
  <si>
    <t>all</t>
  </si>
  <si>
    <t>Protocols to identify site-specific disease priorities, taking gender into account; for analystical framework set of guidelines for data collection and analysis, published as a report, concept note for global assessment</t>
  </si>
  <si>
    <t>impact assessment for Ethiopia, Uganda, Vietnam, Tanzania/Kenya (ECF)</t>
  </si>
  <si>
    <t>Conduct longitudinal studies to determine socio-economic impact of diseases (3 countries)</t>
  </si>
  <si>
    <t>reports on sero-surveys, 2 draft publications</t>
  </si>
  <si>
    <t xml:space="preserve">Uganda, Ethiopia, Tz/Kenya, Vietnam </t>
  </si>
  <si>
    <t>Multi-pathogen prevalence sutdies (baseline for Tz or Vietnam and Ethiopia), follow-up in Uganda, study reports on gendered impact studies</t>
  </si>
  <si>
    <t>multi-pathogen survey Uganda, Ethiopia, Vietnam</t>
  </si>
  <si>
    <t>ILRI, SLU,  national partners</t>
  </si>
  <si>
    <t>Assess risks for production systems, VCs, geography to produce risk models/maps</t>
  </si>
  <si>
    <t xml:space="preserve">Ethiopia, Uganda, Vietnam </t>
  </si>
  <si>
    <t>distribution maps of target species by systems, model outline
risk assessments in CRP  countries, data collection tool developed, modelling appraoch defined</t>
  </si>
  <si>
    <t>Maps for CRP coutnries
risk models/maps for ECF and ASF in Africa</t>
  </si>
  <si>
    <t>ILRI, NARES, ULB</t>
  </si>
  <si>
    <t>TBC</t>
  </si>
  <si>
    <t xml:space="preserve">Refine and adapt herd health approaches to improve herd health management, including appropriate drug use. </t>
  </si>
  <si>
    <t xml:space="preserve">Changed capacity and knowledge of national and international research partners in use and delivery of AM and AP in order to prevent emergence of resistance, in priority countries (2019). 
Animal Health/extension workers in at least 6 priority countries and other locations use the new tool/protocol for identifying the most critical animal health interventions (2019). 
Policymakers in at least two priority countries engage in discussion on AMR monitoring-based on the research outputs (2020). </t>
  </si>
  <si>
    <t xml:space="preserve">Context specific herd health management packages adopted by farmers, extension and animal health workers in priority countries and other locations. 
Livestock keepers have necessary knowledge of AMR and antiparasitic resistance (APR) to change their practices accordingly, piloted in two priority countries. </t>
  </si>
  <si>
    <t>Uganda, Ethiopia, Tanzania and Vietnam</t>
  </si>
  <si>
    <t>Robust and feasible tools to determine herd health packages in the Livestock CRP value chain established. Main  biosecurity and reproductive management constraints and  assessments of feed and genetic shortcomings and  antimicrobial use in dairy , pig and small ruminant  systems in Uganda, Tanzania and Ethiopia identified.</t>
  </si>
  <si>
    <t>Uganda, Tanzania, Ethiopia (Vietnam?)</t>
  </si>
  <si>
    <t>Ulf Magnusson, SLU (Barbara Wieland focal point for ILRI.budget</t>
  </si>
  <si>
    <t xml:space="preserve"> SLU, ILRI, ICARDA, Makerere, NARS</t>
  </si>
  <si>
    <t>Tools/indicators  to evaluate  herd health packages. -</t>
  </si>
  <si>
    <t>SLU, ILRI, Makerere, NARS</t>
  </si>
  <si>
    <r>
      <t xml:space="preserve">Survey of availability and KAP of antimicrobial and antiparasitic use identified. </t>
    </r>
    <r>
      <rPr>
        <strike/>
        <sz val="12"/>
        <color theme="1"/>
        <rFont val="Calibri"/>
        <family val="2"/>
        <scheme val="minor"/>
      </rPr>
      <t/>
    </r>
  </si>
  <si>
    <t>Not country specific</t>
  </si>
  <si>
    <t>Protocols to assess availibility, use and KAP of antimicrobials developed.KAP survey reprorts, publications. Protocols  for monoitoring AMR stablished and pilot studies completed in some value chain.</t>
  </si>
  <si>
    <t>SLU, ILRI</t>
  </si>
  <si>
    <t xml:space="preserve">Develop diagnostics and vaccines to improve animal disease control programs. </t>
  </si>
  <si>
    <t>Research partners use novel assays and point-of-care diagnostics in priority countries (2020).</t>
  </si>
  <si>
    <t xml:space="preserve">National and international research partners, government agencies and the private sector use 2 novel diagnostic assays in at least 6 priority countries. </t>
  </si>
  <si>
    <t>Vish Nene, ILRI</t>
  </si>
  <si>
    <t xml:space="preserve">Developing improved diagnostic laboratory ELISA assay and point of care test for CBPP - Refinement of prototype lateral flow test. Identification of a commercial partner for production of an improved ELISA test. </t>
  </si>
  <si>
    <t>Not country specific. Relevant for cattle in sub-Saharan Africa.</t>
  </si>
  <si>
    <t>???</t>
  </si>
  <si>
    <t>ILRI, FLI, TIHO, University of Bern</t>
  </si>
  <si>
    <t>GIZ Germany, NSF</t>
  </si>
  <si>
    <t xml:space="preserve">Developing improved diagnostics for small ruminant Mycoplasma - Investigate feasibility and start sample collection. </t>
  </si>
  <si>
    <t>Not country specific. Relevant for small-ruminants in sub-Saharan Africa.</t>
  </si>
  <si>
    <t>Yes?</t>
  </si>
  <si>
    <t xml:space="preserve">ILRI, USDA, Uni of Edinburgh, Uni of Toronto, Oxford, CTTBD, Galvmed, Royal Vet College, Uni of Copehagen, IGS, </t>
  </si>
  <si>
    <t>BMGF, DFID</t>
  </si>
  <si>
    <t>USDA-FTF</t>
  </si>
  <si>
    <t>GIZ Germany, GALVMED, NSF</t>
  </si>
  <si>
    <t>ILRI, University of Bonn, University of Bern</t>
  </si>
  <si>
    <t>GALVMED</t>
  </si>
  <si>
    <t>Not country specific. Relevant for small-ruminants in sub-Saharan Africa and Asia.</t>
  </si>
  <si>
    <t>Hester Biosciences Ltd.</t>
  </si>
  <si>
    <t>USAID</t>
  </si>
  <si>
    <t>Not country specific. Relevant for global pig industry.</t>
  </si>
  <si>
    <t>ILRI, FLI</t>
  </si>
  <si>
    <t xml:space="preserve">Test different gender-responsive business models to improve access to animal health services and products. </t>
  </si>
  <si>
    <t>Improved access to and use of livestock-related health services and products for female and male livestock keepers in 4 priority countries</t>
  </si>
  <si>
    <t>Henry Kiara, ILRI</t>
  </si>
  <si>
    <t>Ethiopia, Uganda, Vietnam, Tanzania, Kenya, Botswana, Mali</t>
  </si>
  <si>
    <t>final reports published on available AH products with recommendations, policy briefs, testing of novel models and cap dev tools, training materials</t>
  </si>
  <si>
    <t>ILRI, NARES, GalvMED</t>
  </si>
  <si>
    <t>EU LVC-PPD2 (tbc), ACIAR Botswana</t>
  </si>
  <si>
    <t xml:space="preserve">Optimise gender senstive ITM delivery </t>
  </si>
  <si>
    <t>report on use of reduced dose straw, gender implications, review produciton sites, ITM prcoess improvements, role of buffaloes</t>
  </si>
  <si>
    <t>Tanzania, Kenya</t>
  </si>
  <si>
    <t>ILRI, national partners</t>
  </si>
  <si>
    <t>ITM2scale</t>
  </si>
  <si>
    <t>Increase vaccination coverage in Mali (cattle and SR)</t>
  </si>
  <si>
    <t>Mali</t>
  </si>
  <si>
    <t>post-vaccination report 2017/18</t>
  </si>
  <si>
    <t>national partners Mali</t>
  </si>
  <si>
    <t>USAID Mali technology scaling project</t>
  </si>
  <si>
    <t>PPR thermostable vaccine tested and evaluated in collaboration with private sector</t>
  </si>
  <si>
    <t>Mali, Botswana</t>
  </si>
  <si>
    <t xml:space="preserve">publication on PPR thermostable vaccine </t>
  </si>
  <si>
    <t>Hester Biosciences, national partners Mali, naitonal partners Botswana</t>
  </si>
  <si>
    <t>Commercialization of ILRI products of a prototype CBPP lateral flow diagnostic kit</t>
  </si>
  <si>
    <t>all (Kenya)</t>
  </si>
  <si>
    <t>prototype for CBPP lateral flow and CBPP Elisa, and CCPP Elisa taken up from mass production and commercialization</t>
  </si>
  <si>
    <t>Total</t>
  </si>
  <si>
    <t>CG Funds</t>
  </si>
  <si>
    <t xml:space="preserve">W3/Bilaterals </t>
  </si>
  <si>
    <t xml:space="preserve">
2.2.4</t>
  </si>
  <si>
    <t>Cluster 4</t>
  </si>
  <si>
    <t>Cluster 3</t>
  </si>
  <si>
    <t>Cluster 2</t>
  </si>
  <si>
    <t>Cluster 1</t>
  </si>
  <si>
    <r>
      <rPr>
        <b/>
        <sz val="11"/>
        <rFont val="Calibri"/>
        <family val="2"/>
        <scheme val="minor"/>
      </rPr>
      <t>DEVELOPMENT AND EVALUATION OF HERD HEALTH PACKAGES</t>
    </r>
    <r>
      <rPr>
        <sz val="11"/>
        <rFont val="Calibri"/>
        <family val="2"/>
        <scheme val="minor"/>
      </rPr>
      <t xml:space="preserve"> Check of existing tools for evalauation regarding robustness and feasability in the Livestock CRP value chains. Identification of biosecurity, infectious diseases and reproductive management constraints and  assessments of feed and genetic shortcomings and  antimicrobial use in dairy , pig and small ruminant  systems in Uganda, Tanzania, Ethiopia, (Vietnam) </t>
    </r>
  </si>
  <si>
    <r>
      <rPr>
        <b/>
        <sz val="11"/>
        <rFont val="Calibri"/>
        <family val="2"/>
        <scheme val="minor"/>
      </rPr>
      <t>ESTABLISH PROTOCOLS FOR SURVEY OF ANTIMICROBIAL USE and for monitoring AMR</t>
    </r>
    <r>
      <rPr>
        <sz val="11"/>
        <rFont val="Calibri"/>
        <family val="2"/>
        <scheme val="minor"/>
      </rPr>
      <t>:  Establish roubust protocols to assess availaibility, use and KAP of antimicrobials  in the CRPs value chains. KAP survey performed in two countries. Estiablish robust protocols to determin antibacterila and anti-parasitic resistance</t>
    </r>
  </si>
  <si>
    <r>
      <rPr>
        <sz val="11"/>
        <color rgb="FFFF0000"/>
        <rFont val="Calibri"/>
        <family val="2"/>
        <scheme val="minor"/>
      </rPr>
      <t xml:space="preserve">(CHANGE WORDING TO DELIVERABLES) </t>
    </r>
    <r>
      <rPr>
        <sz val="11"/>
        <rFont val="Calibri"/>
        <family val="2"/>
        <scheme val="minor"/>
      </rPr>
      <t xml:space="preserve">Continued backtopping of ITM vaccine production at CTTBD. Final data on p67 immune responses from ISA206 adjuvant experiment.  A phage display antibody library to </t>
    </r>
    <r>
      <rPr>
        <i/>
        <sz val="11"/>
        <rFont val="Calibri"/>
        <family val="2"/>
        <scheme val="minor"/>
      </rPr>
      <t xml:space="preserve">T. parva. </t>
    </r>
    <r>
      <rPr>
        <sz val="11"/>
        <rFont val="Calibri"/>
        <family val="2"/>
        <scheme val="minor"/>
      </rPr>
      <t>A panel of antibodies for sporozoite neutrlization assays. Down selection of candidate vaccine antigens. New CTL epitopes and candidate vaccine antigens. Data from combined p67C and Tp1 experimental vaccine trial.</t>
    </r>
  </si>
  <si>
    <r>
      <rPr>
        <sz val="11"/>
        <color rgb="FFFF0000"/>
        <rFont val="Calibri"/>
        <family val="2"/>
        <scheme val="minor"/>
      </rPr>
      <t>(CHANGE WORDING TO DELIVERABLES)</t>
    </r>
    <r>
      <rPr>
        <sz val="11"/>
        <rFont val="Calibri"/>
        <family val="2"/>
        <scheme val="minor"/>
      </rPr>
      <t xml:space="preserve"> Data on immunological parameters on the Ben-1 vaccine. Phenotype of carbohydrate gene knock-outs of Mmc.</t>
    </r>
  </si>
  <si>
    <r>
      <rPr>
        <sz val="11"/>
        <color rgb="FFFF0000"/>
        <rFont val="Calibri"/>
        <family val="2"/>
        <scheme val="minor"/>
      </rPr>
      <t>(CHANGE WORDING TO DELIVERABLES)</t>
    </r>
    <r>
      <rPr>
        <sz val="11"/>
        <rFont val="Calibri"/>
        <family val="2"/>
        <scheme val="minor"/>
      </rPr>
      <t xml:space="preserve"> A collection of mutant CCPP strains. Data on immunological parameters on candidate vaccine strains. </t>
    </r>
  </si>
  <si>
    <r>
      <rPr>
        <sz val="11"/>
        <color rgb="FFFF0000"/>
        <rFont val="Calibri"/>
        <family val="2"/>
        <scheme val="minor"/>
      </rPr>
      <t>(CHANGE WORDING TO DELIVERABLES)</t>
    </r>
    <r>
      <rPr>
        <sz val="11"/>
        <rFont val="Calibri"/>
        <family val="2"/>
        <scheme val="minor"/>
      </rPr>
      <t xml:space="preserve"> Production parameters for normal and thermostabilized vaccine formulations.</t>
    </r>
  </si>
  <si>
    <r>
      <rPr>
        <sz val="11"/>
        <color rgb="FFFF0000"/>
        <rFont val="Calibri"/>
        <family val="2"/>
        <scheme val="minor"/>
      </rPr>
      <t>(CHANGE WORDING TO DELIVERABLES)</t>
    </r>
    <r>
      <rPr>
        <sz val="11"/>
        <rFont val="Calibri"/>
        <family val="2"/>
        <scheme val="minor"/>
      </rPr>
      <t xml:space="preserve"> Data on new CTL epitopes and SLA sequences. New proposals submitted.  </t>
    </r>
  </si>
  <si>
    <r>
      <t xml:space="preserve">Government, development and private sector actors’ use tested </t>
    </r>
    <r>
      <rPr>
        <sz val="11"/>
        <color theme="1"/>
        <rFont val="Calibri"/>
        <family val="2"/>
        <scheme val="minor"/>
      </rPr>
      <t xml:space="preserve">sustainable delivery models to provide products and services to livestock keepers in 4 priority countries (2020). </t>
    </r>
  </si>
  <si>
    <r>
      <t xml:space="preserve">Improve animal health serivce delivery models:                                                                                  </t>
    </r>
    <r>
      <rPr>
        <sz val="11"/>
        <color theme="1"/>
        <rFont val="Calibri"/>
        <family val="2"/>
        <scheme val="minor"/>
      </rPr>
      <t>review experiences made with different AH delivery models by considering gender implications,available AH products (vaccines and diagnostics, drugs) and manufacturing capaity, and devleop CNs to test new gender and youth sensitive models and capacity building for AH service providers</t>
    </r>
  </si>
  <si>
    <t>Animal Health Service provision</t>
  </si>
  <si>
    <t xml:space="preserve">Gender-sensitive disease assessment tools harmonised across priority CRP countries and frameworks to quantify disease impacts and risk models developed. </t>
  </si>
  <si>
    <t>Robust and feasible framework developed to determine appropriate herd health packages, and package components, in priority CRP countries, regarding production and social (gender, youth, livelihood) dimensions. 
Gender and youth sensitive protocols to assess availability and KAP for antimicrobials and anti-parastics developed and tested.</t>
  </si>
  <si>
    <t xml:space="preserve">Vaccine production (PPR) and release (ECF - ITM) by partners in priority CRP countries
Proof of concept vaccine development (ECF, CCPP, CBPP, ASF) ; Evaluation of current vaccines (CBPP, PPR) ; Diagnostics development (CBPP, mycoplasma)
</t>
  </si>
  <si>
    <t>Gendered animal health service and product access current status in CRP priority countries well understood and documented. With partners, pilot-tested and/or scaled-up previously identified services and products in CRP and other countries.</t>
  </si>
  <si>
    <t>Cluster 2 Total</t>
  </si>
  <si>
    <t>Cluster 1 Total</t>
  </si>
  <si>
    <t>Cluster 3 Total</t>
  </si>
  <si>
    <t>Cluster 4 Total</t>
  </si>
  <si>
    <t>Flagship Totals</t>
  </si>
  <si>
    <t>Bilaterals' breakdown</t>
  </si>
  <si>
    <t>Activity code</t>
  </si>
  <si>
    <t>Clusters</t>
  </si>
  <si>
    <t>Allocation</t>
  </si>
  <si>
    <t>Variance</t>
  </si>
  <si>
    <t>CRP001211</t>
  </si>
  <si>
    <t>CRP001212</t>
  </si>
  <si>
    <t>CRP001231</t>
  </si>
  <si>
    <t>CRP001232</t>
  </si>
  <si>
    <t>CRP001233</t>
  </si>
  <si>
    <t>CRP001234</t>
  </si>
  <si>
    <t>CRP001235</t>
  </si>
  <si>
    <t>CRP001236</t>
  </si>
  <si>
    <t>Activity codes' breakdown W1/2</t>
  </si>
  <si>
    <t>Not sure why no bilaterals shown under CoA4</t>
  </si>
  <si>
    <t>as activities include integration into bilateral</t>
  </si>
  <si>
    <t>projects - perhaps budget under different flagship</t>
  </si>
  <si>
    <t>Clusters' breakdown W1/2</t>
  </si>
  <si>
    <t>Research</t>
  </si>
  <si>
    <t>Admin</t>
  </si>
  <si>
    <t>Total Costs</t>
  </si>
  <si>
    <t>Summary of Livestock Health Activity Sheets by Centre and Bilateral Projects</t>
  </si>
  <si>
    <t>Sum of Days</t>
  </si>
  <si>
    <t>Funding Source</t>
  </si>
  <si>
    <t>(1yr = 220 days)</t>
  </si>
  <si>
    <t>Staff</t>
  </si>
  <si>
    <t>W1_W2</t>
  </si>
  <si>
    <t>Grand Total</t>
  </si>
  <si>
    <t>% Time</t>
  </si>
  <si>
    <t>ICARDA Total</t>
  </si>
  <si>
    <t>Anne Liljander</t>
  </si>
  <si>
    <t>Cook, Elizabeth Anne</t>
  </si>
  <si>
    <t>Lacasta-Marin, Anna</t>
  </si>
  <si>
    <t>Pfeifer, Catherine</t>
  </si>
  <si>
    <t>Steinaa, Lucilla</t>
  </si>
  <si>
    <t>Svitek, Nicholas</t>
  </si>
  <si>
    <t>Teufel, Nils</t>
  </si>
  <si>
    <t>Wieland, Barbara</t>
  </si>
  <si>
    <t>ILRI Total</t>
  </si>
  <si>
    <t>SLU Total</t>
  </si>
  <si>
    <t>Breakdown by natural classification (CRP Allocation)</t>
  </si>
  <si>
    <t>Scientific paper submitted  on tick species distribution in Tunisia</t>
  </si>
  <si>
    <t>Preliminary map of tick distribution according to various environmental factors and SR species/breeds in Tunisia</t>
  </si>
  <si>
    <r>
      <rPr>
        <sz val="7"/>
        <rFont val="Times New Roman"/>
        <family val="1"/>
      </rPr>
      <t xml:space="preserve"> </t>
    </r>
    <r>
      <rPr>
        <sz val="10"/>
        <rFont val="Calibri"/>
        <family val="2"/>
        <scheme val="minor"/>
      </rPr>
      <t>ICARDA-ILRI: Design of</t>
    </r>
    <r>
      <rPr>
        <sz val="12"/>
        <rFont val="Times New Roman"/>
        <family val="1"/>
      </rPr>
      <t xml:space="preserve"> </t>
    </r>
    <r>
      <rPr>
        <sz val="10"/>
        <rFont val="Calibri"/>
        <family val="2"/>
        <scheme val="minor"/>
      </rPr>
      <t>bundled interventions in CBBP sites in Ethiopia integrating genetics, reproductive management techniques and control of main reproductive diseases</t>
    </r>
  </si>
  <si>
    <r>
      <t xml:space="preserve">Scientific paper submitted on management constraints with relation to prevalence of infection with </t>
    </r>
    <r>
      <rPr>
        <i/>
        <sz val="10"/>
        <rFont val="Calibri"/>
        <family val="2"/>
        <scheme val="minor"/>
      </rPr>
      <t>toxoplasma gondii</t>
    </r>
    <r>
      <rPr>
        <sz val="10"/>
        <rFont val="Calibri"/>
        <family val="2"/>
        <scheme val="minor"/>
      </rPr>
      <t xml:space="preserve"> in sheep in central Tunisia.</t>
    </r>
  </si>
  <si>
    <t>Management of the Livestock Health flagship</t>
  </si>
  <si>
    <t>Includes Managing Flagship Time</t>
  </si>
  <si>
    <t>I have checked the Activity Sheets and Michel's time still adds up to 242 days</t>
  </si>
  <si>
    <t>Two Positions?</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</si>
</sst>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3" formatCode="_(* #,##0.00_);_(* \(#,##0.00\);_(* &quot;-&quot;??_);_(@_)"/>
    <numFmt numFmtId="164" formatCode="[$$-409]#,##0"/>
    <numFmt numFmtId="165" formatCode="_(* #,##0_);_(* \(#,##0\);_(* &quot;-&quot;??_);_(@_)"/>
    <numFmt numFmtId="166" formatCode="0.0"/>
    <numFmt numFmtId="167" formatCode="#,##0.0"/>
  </numFmts>
  <fonts count="60">
    <font>
      <sz val="11"/>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b/>
      <sz val="11"/>
      <color theme="1"/>
      <name val="Calibri"/>
      <family val="2"/>
      <scheme val="minor"/>
    </font>
    <font>
      <b/>
      <sz val="12"/>
      <color theme="1"/>
      <name val="Calibri"/>
      <family val="2"/>
      <scheme val="minor"/>
    </font>
    <font>
      <i/>
      <sz val="11"/>
      <color rgb="FFFF0000"/>
      <name val="Calibri"/>
      <family val="2"/>
      <scheme val="minor"/>
    </font>
    <font>
      <b/>
      <sz val="11"/>
      <color rgb="FF000000"/>
      <name val="Calibri"/>
      <family val="2"/>
      <scheme val="minor"/>
    </font>
    <font>
      <i/>
      <sz val="11"/>
      <color rgb="FF000000"/>
      <name val="Calibri"/>
      <family val="2"/>
      <scheme val="minor"/>
    </font>
    <font>
      <sz val="9"/>
      <color indexed="81"/>
      <name val="Tahoma"/>
      <family val="2"/>
    </font>
    <font>
      <b/>
      <sz val="9"/>
      <color indexed="81"/>
      <name val="Tahoma"/>
      <family val="2"/>
    </font>
    <font>
      <sz val="11"/>
      <color rgb="FF000000"/>
      <name val="Calibri"/>
      <family val="2"/>
      <scheme val="minor"/>
    </font>
    <font>
      <b/>
      <sz val="12"/>
      <color rgb="FF000000"/>
      <name val="Calibri"/>
      <family val="2"/>
      <scheme val="minor"/>
    </font>
    <font>
      <i/>
      <sz val="11"/>
      <color theme="4" tint="-0.249977111117893"/>
      <name val="Calibri"/>
      <family val="2"/>
      <scheme val="minor"/>
    </font>
    <font>
      <i/>
      <sz val="11"/>
      <color theme="1"/>
      <name val="Calibri"/>
      <family val="2"/>
      <scheme val="minor"/>
    </font>
    <font>
      <sz val="12"/>
      <color theme="1"/>
      <name val="Calibri"/>
      <family val="2"/>
      <scheme val="minor"/>
    </font>
    <font>
      <sz val="11"/>
      <name val="Calibri"/>
      <family val="2"/>
      <scheme val="minor"/>
    </font>
    <font>
      <sz val="10"/>
      <name val="Calibri"/>
      <family val="2"/>
      <scheme val="minor"/>
    </font>
    <font>
      <sz val="12"/>
      <name val="Calibri"/>
      <family val="2"/>
      <scheme val="minor"/>
    </font>
    <font>
      <b/>
      <i/>
      <sz val="11"/>
      <color theme="1"/>
      <name val="Calibri"/>
      <family val="2"/>
      <scheme val="minor"/>
    </font>
    <font>
      <sz val="12"/>
      <color rgb="FFFF0000"/>
      <name val="Calibri"/>
      <family val="2"/>
      <scheme val="minor"/>
    </font>
    <font>
      <sz val="10"/>
      <color theme="1"/>
      <name val="Calibri"/>
      <family val="2"/>
      <scheme val="minor"/>
    </font>
    <font>
      <sz val="10"/>
      <color rgb="FFFF0000"/>
      <name val="Calibri"/>
      <family val="2"/>
      <scheme val="minor"/>
    </font>
    <font>
      <strike/>
      <sz val="10"/>
      <color theme="1"/>
      <name val="Calibri"/>
      <family val="2"/>
      <scheme val="minor"/>
    </font>
    <font>
      <i/>
      <sz val="11"/>
      <name val="Calibri"/>
      <family val="2"/>
    </font>
    <font>
      <sz val="11"/>
      <name val="Calibri"/>
      <family val="2"/>
    </font>
    <font>
      <sz val="11"/>
      <color rgb="FF000000"/>
      <name val="Calibri"/>
      <family val="2"/>
    </font>
    <font>
      <b/>
      <sz val="11"/>
      <color rgb="FF000000"/>
      <name val="Calibri"/>
      <family val="2"/>
    </font>
    <font>
      <sz val="6"/>
      <color theme="1"/>
      <name val="Calibri"/>
      <family val="2"/>
      <scheme val="minor"/>
    </font>
    <font>
      <i/>
      <sz val="6"/>
      <color theme="1"/>
      <name val="Calibri"/>
      <family val="2"/>
      <scheme val="minor"/>
    </font>
    <font>
      <sz val="11"/>
      <color theme="1"/>
      <name val="Calibri"/>
      <family val="2"/>
      <scheme val="minor"/>
    </font>
    <font>
      <sz val="10"/>
      <name val="Arial"/>
      <family val="2"/>
    </font>
    <font>
      <sz val="11"/>
      <name val="Arial"/>
      <family val="2"/>
    </font>
    <font>
      <b/>
      <sz val="14"/>
      <color theme="1"/>
      <name val="Calibri (Body)"/>
    </font>
    <font>
      <sz val="14"/>
      <color theme="1"/>
      <name val="Calibri"/>
      <family val="2"/>
      <scheme val="minor"/>
    </font>
    <font>
      <u/>
      <sz val="12"/>
      <color theme="1"/>
      <name val="Calibri"/>
      <family val="2"/>
      <scheme val="minor"/>
    </font>
    <font>
      <u/>
      <sz val="11"/>
      <color theme="10"/>
      <name val="Calibri"/>
      <family val="2"/>
      <scheme val="minor"/>
    </font>
    <font>
      <b/>
      <sz val="11"/>
      <color theme="0"/>
      <name val="Calibri"/>
      <family val="2"/>
      <scheme val="minor"/>
    </font>
    <font>
      <b/>
      <i/>
      <sz val="11"/>
      <color theme="0"/>
      <name val="Calibri"/>
      <family val="2"/>
      <scheme val="minor"/>
    </font>
    <font>
      <i/>
      <sz val="11"/>
      <name val="Calibri"/>
      <family val="2"/>
      <scheme val="minor"/>
    </font>
    <font>
      <b/>
      <sz val="10"/>
      <color indexed="81"/>
      <name val="Calibri"/>
      <family val="2"/>
    </font>
    <font>
      <sz val="11"/>
      <color rgb="FFFF0000"/>
      <name val="Calibri"/>
      <family val="2"/>
      <scheme val="minor"/>
    </font>
    <font>
      <sz val="10"/>
      <color indexed="81"/>
      <name val="Calibri"/>
      <family val="2"/>
    </font>
    <font>
      <sz val="11"/>
      <color rgb="FF9C0006"/>
      <name val="Calibri"/>
      <family val="2"/>
      <scheme val="minor"/>
    </font>
    <font>
      <strike/>
      <sz val="12"/>
      <color theme="1"/>
      <name val="Calibri"/>
      <family val="2"/>
      <scheme val="minor"/>
    </font>
    <font>
      <b/>
      <sz val="11"/>
      <name val="Calibri"/>
      <family val="2"/>
      <scheme val="minor"/>
    </font>
    <font>
      <sz val="11"/>
      <color theme="1"/>
      <name val="Calibri (Body)"/>
    </font>
    <font>
      <sz val="11"/>
      <name val="Calibri (Body)"/>
    </font>
    <font>
      <u/>
      <sz val="11"/>
      <color theme="11"/>
      <name val="Calibri"/>
      <family val="2"/>
      <scheme val="minor"/>
    </font>
    <font>
      <u/>
      <sz val="18"/>
      <color theme="1"/>
      <name val="Calibri"/>
      <family val="2"/>
      <scheme val="minor"/>
    </font>
    <font>
      <u/>
      <sz val="11"/>
      <color theme="1"/>
      <name val="Calibri"/>
      <family val="2"/>
      <scheme val="minor"/>
    </font>
    <font>
      <b/>
      <u/>
      <sz val="14"/>
      <color theme="1"/>
      <name val="Calibri"/>
      <family val="2"/>
      <scheme val="minor"/>
    </font>
    <font>
      <sz val="7"/>
      <name val="Times New Roman"/>
      <family val="1"/>
    </font>
    <font>
      <sz val="12"/>
      <name val="Times New Roman"/>
      <family val="1"/>
    </font>
    <font>
      <i/>
      <sz val="10"/>
      <name val="Calibri"/>
      <family val="2"/>
      <scheme val="minor"/>
    </font>
    <font>
      <b/>
      <sz val="11"/>
      <color rgb="FFFF0000"/>
      <name val="Calibri"/>
      <family val="2"/>
      <scheme val="minor"/>
    </font>
    <font>
      <b/>
      <i/>
      <sz val="11"/>
      <color rgb="FFFF0000"/>
      <name val="Calibri"/>
      <family val="2"/>
      <scheme val="minor"/>
    </font>
  </fonts>
  <fills count="20">
    <fill>
      <patternFill patternType="none"/>
    </fill>
    <fill>
      <patternFill patternType="gray125"/>
    </fill>
    <fill>
      <patternFill patternType="solid">
        <fgColor theme="0" tint="-0.14999847407452621"/>
        <bgColor indexed="64"/>
      </patternFill>
    </fill>
    <fill>
      <patternFill patternType="solid">
        <fgColor theme="4" tint="0.59999389629810485"/>
        <bgColor indexed="64"/>
      </patternFill>
    </fill>
    <fill>
      <patternFill patternType="solid">
        <fgColor rgb="FFFF0000"/>
        <bgColor indexed="64"/>
      </patternFill>
    </fill>
    <fill>
      <patternFill patternType="solid">
        <fgColor theme="5" tint="0.59999389629810485"/>
        <bgColor indexed="64"/>
      </patternFill>
    </fill>
    <fill>
      <patternFill patternType="solid">
        <fgColor theme="0" tint="-0.34998626667073579"/>
        <bgColor indexed="64"/>
      </patternFill>
    </fill>
    <fill>
      <patternFill patternType="solid">
        <fgColor theme="5" tint="0.79998168889431442"/>
        <bgColor indexed="65"/>
      </patternFill>
    </fill>
    <fill>
      <patternFill patternType="solid">
        <fgColor theme="0"/>
        <bgColor indexed="64"/>
      </patternFill>
    </fill>
    <fill>
      <patternFill patternType="solid">
        <fgColor indexed="9"/>
        <bgColor indexed="64"/>
      </patternFill>
    </fill>
    <fill>
      <patternFill patternType="solid">
        <fgColor rgb="FFFFFF00"/>
        <bgColor indexed="64"/>
      </patternFill>
    </fill>
    <fill>
      <patternFill patternType="solid">
        <fgColor rgb="FFFFC7CE"/>
      </patternFill>
    </fill>
    <fill>
      <patternFill patternType="solid">
        <fgColor theme="4" tint="0.79998168889431442"/>
        <bgColor indexed="64"/>
      </patternFill>
    </fill>
    <fill>
      <patternFill patternType="solid">
        <fgColor theme="5" tint="0.79998168889431442"/>
        <bgColor indexed="64"/>
      </patternFill>
    </fill>
    <fill>
      <patternFill patternType="solid">
        <fgColor theme="7" tint="0.79998168889431442"/>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rgb="FFFFC000"/>
        <bgColor indexed="64"/>
      </patternFill>
    </fill>
  </fills>
  <borders count="56">
    <border>
      <left/>
      <right/>
      <top/>
      <bottom/>
      <diagonal/>
    </border>
    <border>
      <left style="medium">
        <color auto="1"/>
      </left>
      <right/>
      <top style="medium">
        <color auto="1"/>
      </top>
      <bottom/>
      <diagonal/>
    </border>
    <border>
      <left style="medium">
        <color auto="1"/>
      </left>
      <right style="medium">
        <color auto="1"/>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style="medium">
        <color rgb="FF000000"/>
      </bottom>
      <diagonal/>
    </border>
    <border>
      <left style="medium">
        <color auto="1"/>
      </left>
      <right style="medium">
        <color auto="1"/>
      </right>
      <top/>
      <bottom style="medium">
        <color auto="1"/>
      </bottom>
      <diagonal/>
    </border>
    <border>
      <left style="medium">
        <color auto="1"/>
      </left>
      <right style="medium">
        <color auto="1"/>
      </right>
      <top style="medium">
        <color auto="1"/>
      </top>
      <bottom style="medium">
        <color auto="1"/>
      </bottom>
      <diagonal/>
    </border>
    <border>
      <left style="medium">
        <color auto="1"/>
      </left>
      <right/>
      <top/>
      <bottom style="medium">
        <color auto="1"/>
      </bottom>
      <diagonal/>
    </border>
    <border>
      <left style="medium">
        <color auto="1"/>
      </left>
      <right/>
      <top/>
      <bottom/>
      <diagonal/>
    </border>
    <border>
      <left/>
      <right style="medium">
        <color auto="1"/>
      </right>
      <top/>
      <bottom/>
      <diagonal/>
    </border>
    <border>
      <left style="medium">
        <color auto="1"/>
      </left>
      <right style="medium">
        <color auto="1"/>
      </right>
      <top/>
      <bottom/>
      <diagonal/>
    </border>
    <border>
      <left/>
      <right/>
      <top/>
      <bottom style="medium">
        <color auto="1"/>
      </bottom>
      <diagonal/>
    </border>
    <border>
      <left/>
      <right style="medium">
        <color auto="1"/>
      </right>
      <top/>
      <bottom style="medium">
        <color auto="1"/>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style="medium">
        <color auto="1"/>
      </left>
      <right/>
      <top style="medium">
        <color auto="1"/>
      </top>
      <bottom style="thin">
        <color auto="1"/>
      </bottom>
      <diagonal/>
    </border>
    <border>
      <left style="medium">
        <color auto="1"/>
      </left>
      <right/>
      <top style="thin">
        <color auto="1"/>
      </top>
      <bottom style="thin">
        <color auto="1"/>
      </bottom>
      <diagonal/>
    </border>
    <border>
      <left style="medium">
        <color auto="1"/>
      </left>
      <right/>
      <top style="thin">
        <color auto="1"/>
      </top>
      <bottom style="medium">
        <color auto="1"/>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thin">
        <color auto="1"/>
      </left>
      <right style="thin">
        <color auto="1"/>
      </right>
      <top style="thin">
        <color auto="1"/>
      </top>
      <bottom/>
      <diagonal/>
    </border>
    <border>
      <left style="thin">
        <color auto="1"/>
      </left>
      <right style="medium">
        <color auto="1"/>
      </right>
      <top style="thin">
        <color auto="1"/>
      </top>
      <bottom/>
      <diagonal/>
    </border>
    <border>
      <left style="medium">
        <color auto="1"/>
      </left>
      <right style="thin">
        <color auto="1"/>
      </right>
      <top style="thin">
        <color auto="1"/>
      </top>
      <bottom/>
      <diagonal/>
    </border>
    <border>
      <left/>
      <right style="thin">
        <color auto="1"/>
      </right>
      <top style="medium">
        <color auto="1"/>
      </top>
      <bottom style="thin">
        <color auto="1"/>
      </bottom>
      <diagonal/>
    </border>
    <border>
      <left/>
      <right style="thin">
        <color auto="1"/>
      </right>
      <top style="thin">
        <color auto="1"/>
      </top>
      <bottom style="thin">
        <color auto="1"/>
      </bottom>
      <diagonal/>
    </border>
    <border>
      <left/>
      <right style="thin">
        <color auto="1"/>
      </right>
      <top style="thin">
        <color auto="1"/>
      </top>
      <bottom style="medium">
        <color auto="1"/>
      </bottom>
      <diagonal/>
    </border>
    <border>
      <left style="thin">
        <color auto="1"/>
      </left>
      <right/>
      <top style="thin">
        <color auto="1"/>
      </top>
      <bottom style="thin">
        <color auto="1"/>
      </bottom>
      <diagonal/>
    </border>
    <border>
      <left style="thin">
        <color auto="1"/>
      </left>
      <right/>
      <top style="thin">
        <color auto="1"/>
      </top>
      <bottom style="medium">
        <color auto="1"/>
      </bottom>
      <diagonal/>
    </border>
    <border>
      <left style="thin">
        <color auto="1"/>
      </left>
      <right/>
      <top style="medium">
        <color auto="1"/>
      </top>
      <bottom style="thin">
        <color auto="1"/>
      </bottom>
      <diagonal/>
    </border>
    <border>
      <left/>
      <right/>
      <top style="thin">
        <color auto="1"/>
      </top>
      <bottom/>
      <diagonal/>
    </border>
    <border>
      <left style="thin">
        <color auto="1"/>
      </left>
      <right style="thin">
        <color auto="1"/>
      </right>
      <top/>
      <bottom/>
      <diagonal/>
    </border>
    <border>
      <left style="medium">
        <color auto="1"/>
      </left>
      <right/>
      <top style="thin">
        <color auto="1"/>
      </top>
      <bottom/>
      <diagonal/>
    </border>
    <border>
      <left style="thin">
        <color auto="1"/>
      </left>
      <right style="thin">
        <color auto="1"/>
      </right>
      <top/>
      <bottom style="thin">
        <color auto="1"/>
      </bottom>
      <diagonal/>
    </border>
    <border>
      <left/>
      <right style="thin">
        <color auto="1"/>
      </right>
      <top style="thin">
        <color auto="1"/>
      </top>
      <bottom/>
      <diagonal/>
    </border>
    <border>
      <left/>
      <right style="thin">
        <color auto="1"/>
      </right>
      <top/>
      <bottom/>
      <diagonal/>
    </border>
    <border>
      <left style="thin">
        <color auto="1"/>
      </left>
      <right/>
      <top style="thin">
        <color auto="1"/>
      </top>
      <bottom/>
      <diagonal/>
    </border>
    <border>
      <left/>
      <right style="thin">
        <color auto="1"/>
      </right>
      <top/>
      <bottom style="thin">
        <color auto="1"/>
      </bottom>
      <diagonal/>
    </border>
    <border>
      <left style="thin">
        <color auto="1"/>
      </left>
      <right/>
      <top/>
      <bottom style="thin">
        <color auto="1"/>
      </bottom>
      <diagonal/>
    </border>
    <border>
      <left style="thin">
        <color auto="1"/>
      </left>
      <right style="medium">
        <color auto="1"/>
      </right>
      <top/>
      <bottom style="thin">
        <color auto="1"/>
      </bottom>
      <diagonal/>
    </border>
    <border>
      <left style="thin">
        <color auto="1"/>
      </left>
      <right style="thin">
        <color auto="1"/>
      </right>
      <top style="thin">
        <color auto="1"/>
      </top>
      <bottom style="double">
        <color auto="1"/>
      </bottom>
      <diagonal/>
    </border>
    <border>
      <left style="thin">
        <color auto="1"/>
      </left>
      <right/>
      <top/>
      <bottom/>
      <diagonal/>
    </border>
    <border>
      <left style="thin">
        <color auto="1"/>
      </left>
      <right/>
      <top style="thin">
        <color auto="1"/>
      </top>
      <bottom style="double">
        <color auto="1"/>
      </bottom>
      <diagonal/>
    </border>
    <border>
      <left/>
      <right/>
      <top style="double">
        <color auto="1"/>
      </top>
      <bottom style="double">
        <color auto="1"/>
      </bottom>
      <diagonal/>
    </border>
    <border>
      <left/>
      <right/>
      <top style="thin">
        <color auto="1"/>
      </top>
      <bottom style="double">
        <color auto="1"/>
      </bottom>
      <diagonal/>
    </border>
  </borders>
  <cellStyleXfs count="11">
    <xf numFmtId="0" fontId="0" fillId="0" borderId="0"/>
    <xf numFmtId="0" fontId="33" fillId="7" borderId="0" applyNumberFormat="0" applyBorder="0" applyAlignment="0" applyProtection="0"/>
    <xf numFmtId="0" fontId="33" fillId="0" borderId="0"/>
    <xf numFmtId="0" fontId="34" fillId="0" borderId="0"/>
    <xf numFmtId="0" fontId="34" fillId="0" borderId="0"/>
    <xf numFmtId="0" fontId="39" fillId="0" borderId="0" applyNumberForma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9" fontId="33" fillId="0" borderId="0" applyFont="0" applyFill="0" applyBorder="0" applyAlignment="0" applyProtection="0"/>
    <xf numFmtId="0" fontId="46" fillId="11" borderId="0" applyNumberFormat="0" applyBorder="0" applyAlignment="0" applyProtection="0"/>
    <xf numFmtId="0" fontId="51" fillId="0" borderId="0" applyNumberFormat="0" applyFill="0" applyBorder="0" applyAlignment="0" applyProtection="0"/>
  </cellStyleXfs>
  <cellXfs count="572">
    <xf numFmtId="0" fontId="0" fillId="0" borderId="0" xfId="0"/>
    <xf numFmtId="0" fontId="9" fillId="2" borderId="7" xfId="0" applyFont="1" applyFill="1" applyBorder="1" applyAlignment="1">
      <alignment horizontal="center" vertical="center" wrapText="1"/>
    </xf>
    <xf numFmtId="0" fontId="9" fillId="0" borderId="7" xfId="0" applyFont="1" applyFill="1" applyBorder="1" applyAlignment="1">
      <alignment horizontal="center" vertical="center" wrapText="1"/>
    </xf>
    <xf numFmtId="0" fontId="0" fillId="0" borderId="0" xfId="0" applyFont="1" applyFill="1"/>
    <xf numFmtId="0" fontId="7" fillId="0" borderId="0" xfId="0" applyFont="1"/>
    <xf numFmtId="164" fontId="10" fillId="0" borderId="7" xfId="0" applyNumberFormat="1" applyFont="1" applyFill="1" applyBorder="1" applyAlignment="1">
      <alignment horizontal="center" vertical="center" wrapText="1"/>
    </xf>
    <xf numFmtId="0" fontId="7" fillId="0" borderId="0" xfId="0" applyFont="1" applyFill="1"/>
    <xf numFmtId="0" fontId="9" fillId="0" borderId="0" xfId="0" applyFont="1" applyFill="1"/>
    <xf numFmtId="0" fontId="0" fillId="0" borderId="0" xfId="0" applyFont="1" applyFill="1" applyAlignment="1">
      <alignment horizontal="right"/>
    </xf>
    <xf numFmtId="164" fontId="10" fillId="0" borderId="8" xfId="0" applyNumberFormat="1" applyFont="1" applyFill="1" applyBorder="1" applyAlignment="1">
      <alignment vertical="center" wrapText="1"/>
    </xf>
    <xf numFmtId="0" fontId="0" fillId="0" borderId="6" xfId="0" applyFont="1" applyFill="1" applyBorder="1"/>
    <xf numFmtId="164" fontId="11" fillId="0" borderId="8" xfId="0" applyNumberFormat="1" applyFont="1" applyFill="1" applyBorder="1" applyAlignment="1">
      <alignment horizontal="right" vertical="center" wrapText="1"/>
    </xf>
    <xf numFmtId="0" fontId="0" fillId="0" borderId="7" xfId="0" applyFont="1" applyFill="1" applyBorder="1"/>
    <xf numFmtId="0" fontId="7" fillId="3" borderId="1" xfId="0" applyFont="1" applyFill="1" applyBorder="1" applyAlignment="1">
      <alignment horizontal="center" vertical="center" wrapText="1"/>
    </xf>
    <xf numFmtId="0" fontId="9" fillId="3" borderId="3" xfId="0" applyFont="1" applyFill="1" applyBorder="1" applyAlignment="1">
      <alignment horizontal="center" vertical="center" wrapText="1"/>
    </xf>
    <xf numFmtId="0" fontId="9" fillId="3" borderId="4" xfId="0" applyFont="1" applyFill="1" applyBorder="1" applyAlignment="1">
      <alignment horizontal="center" vertical="center" wrapText="1"/>
    </xf>
    <xf numFmtId="0" fontId="7" fillId="3" borderId="8" xfId="0" applyFont="1" applyFill="1" applyBorder="1" applyAlignment="1">
      <alignment horizontal="center" vertical="center" wrapText="1"/>
    </xf>
    <xf numFmtId="0" fontId="9" fillId="3" borderId="12" xfId="0" applyFont="1" applyFill="1" applyBorder="1" applyAlignment="1">
      <alignment horizontal="center" vertical="center" wrapText="1"/>
    </xf>
    <xf numFmtId="0" fontId="7" fillId="0" borderId="0" xfId="0" applyFont="1" applyAlignment="1">
      <alignment horizontal="center"/>
    </xf>
    <xf numFmtId="0" fontId="16" fillId="0" borderId="0" xfId="0" applyFont="1" applyFill="1"/>
    <xf numFmtId="0" fontId="16" fillId="0" borderId="0" xfId="0" applyFont="1"/>
    <xf numFmtId="0" fontId="7" fillId="0" borderId="10" xfId="0" applyFont="1" applyFill="1" applyBorder="1" applyAlignment="1">
      <alignment horizontal="center" vertical="center" wrapText="1"/>
    </xf>
    <xf numFmtId="0" fontId="7" fillId="0" borderId="21" xfId="0" applyFont="1" applyFill="1" applyBorder="1" applyAlignment="1">
      <alignment horizontal="center" vertical="center" wrapText="1"/>
    </xf>
    <xf numFmtId="0" fontId="7" fillId="0" borderId="24" xfId="0" applyFont="1" applyFill="1" applyBorder="1" applyAlignment="1">
      <alignment horizontal="center" vertical="center" wrapText="1"/>
    </xf>
    <xf numFmtId="0" fontId="9" fillId="0" borderId="11" xfId="0" applyFont="1" applyFill="1" applyBorder="1" applyAlignment="1">
      <alignment horizontal="center" vertical="center" wrapText="1"/>
    </xf>
    <xf numFmtId="0" fontId="7" fillId="3" borderId="9" xfId="0" applyFont="1" applyFill="1" applyBorder="1" applyAlignment="1">
      <alignment horizontal="center" vertical="center" wrapText="1"/>
    </xf>
    <xf numFmtId="0" fontId="9" fillId="3" borderId="0" xfId="0" applyFont="1" applyFill="1" applyBorder="1" applyAlignment="1">
      <alignment horizontal="center" vertical="center" wrapText="1"/>
    </xf>
    <xf numFmtId="0" fontId="9" fillId="3" borderId="10" xfId="0" applyFont="1" applyFill="1" applyBorder="1" applyAlignment="1">
      <alignment horizontal="center" vertical="center" wrapText="1"/>
    </xf>
    <xf numFmtId="0" fontId="7" fillId="0" borderId="34" xfId="0" applyFont="1" applyFill="1" applyBorder="1" applyAlignment="1">
      <alignment horizontal="center" vertical="center" wrapText="1"/>
    </xf>
    <xf numFmtId="0" fontId="0" fillId="0" borderId="14" xfId="0" applyFont="1" applyFill="1" applyBorder="1"/>
    <xf numFmtId="0" fontId="0" fillId="0" borderId="22" xfId="0" applyFont="1" applyFill="1" applyBorder="1"/>
    <xf numFmtId="0" fontId="0" fillId="0" borderId="27" xfId="0" applyFont="1" applyFill="1" applyBorder="1"/>
    <xf numFmtId="0" fontId="0" fillId="0" borderId="35" xfId="0" applyFont="1" applyFill="1" applyBorder="1"/>
    <xf numFmtId="0" fontId="0" fillId="0" borderId="36" xfId="0" applyFont="1" applyFill="1" applyBorder="1"/>
    <xf numFmtId="0" fontId="0" fillId="0" borderId="37" xfId="0" applyFont="1" applyFill="1" applyBorder="1"/>
    <xf numFmtId="0" fontId="9" fillId="0" borderId="15" xfId="0" applyFont="1" applyFill="1" applyBorder="1" applyAlignment="1">
      <alignment horizontal="center"/>
    </xf>
    <xf numFmtId="0" fontId="9" fillId="0" borderId="17" xfId="0" applyFont="1" applyFill="1" applyBorder="1" applyAlignment="1">
      <alignment horizontal="center"/>
    </xf>
    <xf numFmtId="0" fontId="9" fillId="2" borderId="6" xfId="0" applyFont="1" applyFill="1" applyBorder="1" applyAlignment="1">
      <alignment horizontal="center" vertical="center" wrapText="1"/>
    </xf>
    <xf numFmtId="0" fontId="9" fillId="0" borderId="15" xfId="0" applyFont="1" applyFill="1" applyBorder="1" applyAlignment="1">
      <alignment horizontal="center" vertical="center" wrapText="1"/>
    </xf>
    <xf numFmtId="0" fontId="9" fillId="0" borderId="16" xfId="0" applyFont="1" applyFill="1" applyBorder="1" applyAlignment="1">
      <alignment horizontal="center" vertical="center" wrapText="1"/>
    </xf>
    <xf numFmtId="0" fontId="9" fillId="0" borderId="17" xfId="0" applyFont="1" applyFill="1" applyBorder="1" applyAlignment="1">
      <alignment horizontal="center" vertical="center" wrapText="1"/>
    </xf>
    <xf numFmtId="0" fontId="8" fillId="0" borderId="29" xfId="0" applyFont="1" applyBorder="1" applyAlignment="1">
      <alignment horizontal="center" wrapText="1"/>
    </xf>
    <xf numFmtId="0" fontId="0" fillId="0" borderId="31" xfId="0" applyBorder="1" applyAlignment="1">
      <alignment horizontal="center" wrapText="1"/>
    </xf>
    <xf numFmtId="0" fontId="7" fillId="0" borderId="7" xfId="0" applyFont="1" applyBorder="1" applyAlignment="1">
      <alignment horizontal="center" wrapText="1"/>
    </xf>
    <xf numFmtId="0" fontId="0" fillId="0" borderId="7" xfId="0" applyBorder="1" applyAlignment="1">
      <alignment horizontal="center" wrapText="1"/>
    </xf>
    <xf numFmtId="0" fontId="0" fillId="2" borderId="29" xfId="0" applyFill="1" applyBorder="1"/>
    <xf numFmtId="0" fontId="0" fillId="2" borderId="30" xfId="0" applyFill="1" applyBorder="1"/>
    <xf numFmtId="0" fontId="0" fillId="2" borderId="31" xfId="0" applyFill="1" applyBorder="1"/>
    <xf numFmtId="0" fontId="9" fillId="0" borderId="18" xfId="0" applyFont="1" applyFill="1" applyBorder="1" applyAlignment="1">
      <alignment horizontal="center" vertical="center" wrapText="1"/>
    </xf>
    <xf numFmtId="0" fontId="9" fillId="0" borderId="19" xfId="0" applyFont="1" applyFill="1" applyBorder="1" applyAlignment="1">
      <alignment horizontal="center" vertical="center" wrapText="1"/>
    </xf>
    <xf numFmtId="0" fontId="9" fillId="0" borderId="20" xfId="0" applyFont="1" applyFill="1" applyBorder="1" applyAlignment="1">
      <alignment horizontal="center" vertical="center" wrapText="1"/>
    </xf>
    <xf numFmtId="0" fontId="0" fillId="2" borderId="1" xfId="0" applyFill="1" applyBorder="1"/>
    <xf numFmtId="0" fontId="0" fillId="2" borderId="3" xfId="0" applyFill="1" applyBorder="1"/>
    <xf numFmtId="0" fontId="0" fillId="2" borderId="4" xfId="0" applyFill="1" applyBorder="1"/>
    <xf numFmtId="0" fontId="0" fillId="2" borderId="8" xfId="0" applyFill="1" applyBorder="1"/>
    <xf numFmtId="0" fontId="0" fillId="2" borderId="12" xfId="0" applyFill="1" applyBorder="1"/>
    <xf numFmtId="0" fontId="0" fillId="2" borderId="13" xfId="0" applyFill="1" applyBorder="1"/>
    <xf numFmtId="0" fontId="0" fillId="0" borderId="14" xfId="0" applyBorder="1"/>
    <xf numFmtId="0" fontId="0" fillId="0" borderId="22" xfId="0" applyBorder="1"/>
    <xf numFmtId="0" fontId="0" fillId="0" borderId="23" xfId="0" applyBorder="1"/>
    <xf numFmtId="0" fontId="0" fillId="0" borderId="25" xfId="0" applyBorder="1"/>
    <xf numFmtId="0" fontId="0" fillId="0" borderId="27" xfId="0" applyBorder="1"/>
    <xf numFmtId="0" fontId="0" fillId="0" borderId="28" xfId="0" applyBorder="1"/>
    <xf numFmtId="0" fontId="0" fillId="2" borderId="9" xfId="0" applyFill="1" applyBorder="1"/>
    <xf numFmtId="0" fontId="0" fillId="2" borderId="0" xfId="0" applyFill="1" applyBorder="1"/>
    <xf numFmtId="0" fontId="0" fillId="2" borderId="10" xfId="0" applyFill="1" applyBorder="1"/>
    <xf numFmtId="0" fontId="9" fillId="0" borderId="22" xfId="0" applyFont="1" applyBorder="1" applyAlignment="1">
      <alignment horizontal="center"/>
    </xf>
    <xf numFmtId="0" fontId="19" fillId="0" borderId="14" xfId="0" applyFont="1" applyFill="1" applyBorder="1" applyAlignment="1">
      <alignment horizontal="left" wrapText="1"/>
    </xf>
    <xf numFmtId="0" fontId="19" fillId="0" borderId="14" xfId="0" applyFont="1" applyFill="1" applyBorder="1" applyAlignment="1">
      <alignment wrapText="1"/>
    </xf>
    <xf numFmtId="0" fontId="7" fillId="0" borderId="14" xfId="0" applyFont="1" applyBorder="1"/>
    <xf numFmtId="0" fontId="7" fillId="0" borderId="14" xfId="0" applyFont="1" applyBorder="1" applyAlignment="1">
      <alignment horizontal="center"/>
    </xf>
    <xf numFmtId="0" fontId="16" fillId="0" borderId="14" xfId="0" applyFont="1" applyBorder="1"/>
    <xf numFmtId="0" fontId="0" fillId="0" borderId="0" xfId="0" applyFont="1"/>
    <xf numFmtId="0" fontId="0" fillId="0" borderId="0" xfId="0" applyFont="1" applyAlignment="1">
      <alignment horizontal="center"/>
    </xf>
    <xf numFmtId="0" fontId="0" fillId="0" borderId="14" xfId="0" applyFont="1" applyBorder="1"/>
    <xf numFmtId="0" fontId="0" fillId="0" borderId="14" xfId="0" applyFont="1" applyBorder="1" applyAlignment="1">
      <alignment horizontal="center"/>
    </xf>
    <xf numFmtId="0" fontId="0" fillId="0" borderId="14" xfId="0" applyFont="1" applyBorder="1" applyAlignment="1">
      <alignment wrapText="1"/>
    </xf>
    <xf numFmtId="0" fontId="0" fillId="0" borderId="38" xfId="0" applyBorder="1"/>
    <xf numFmtId="0" fontId="0" fillId="0" borderId="39" xfId="0" applyBorder="1"/>
    <xf numFmtId="0" fontId="0" fillId="0" borderId="40" xfId="0" applyBorder="1"/>
    <xf numFmtId="0" fontId="7" fillId="0" borderId="7" xfId="0" applyFont="1" applyFill="1" applyBorder="1" applyAlignment="1">
      <alignment horizontal="center" wrapText="1"/>
    </xf>
    <xf numFmtId="0" fontId="0" fillId="0" borderId="0" xfId="0"/>
    <xf numFmtId="0" fontId="0" fillId="0" borderId="0" xfId="0" applyFont="1" applyFill="1" applyBorder="1"/>
    <xf numFmtId="0" fontId="7" fillId="0" borderId="14" xfId="0" applyFont="1" applyFill="1" applyBorder="1"/>
    <xf numFmtId="0" fontId="7" fillId="0" borderId="14" xfId="0" applyFont="1" applyFill="1" applyBorder="1" applyAlignment="1">
      <alignment horizontal="center"/>
    </xf>
    <xf numFmtId="0" fontId="0" fillId="0" borderId="14" xfId="0" applyFont="1" applyFill="1" applyBorder="1" applyAlignment="1">
      <alignment horizontal="center"/>
    </xf>
    <xf numFmtId="0" fontId="19" fillId="0" borderId="14" xfId="0" applyFont="1" applyFill="1" applyBorder="1"/>
    <xf numFmtId="0" fontId="21" fillId="0" borderId="14" xfId="0" applyFont="1" applyFill="1" applyBorder="1" applyAlignment="1">
      <alignment vertical="center" wrapText="1"/>
    </xf>
    <xf numFmtId="0" fontId="18" fillId="0" borderId="14" xfId="0" applyFont="1" applyFill="1" applyBorder="1" applyAlignment="1">
      <alignment vertical="center" wrapText="1"/>
    </xf>
    <xf numFmtId="0" fontId="18" fillId="0" borderId="14" xfId="0" applyFont="1" applyFill="1" applyBorder="1" applyAlignment="1">
      <alignment horizontal="left" vertical="top" wrapText="1"/>
    </xf>
    <xf numFmtId="0" fontId="18" fillId="0" borderId="14" xfId="0" applyFont="1" applyFill="1" applyBorder="1" applyAlignment="1">
      <alignment vertical="top" wrapText="1"/>
    </xf>
    <xf numFmtId="0" fontId="22" fillId="2" borderId="11" xfId="0" applyFont="1" applyFill="1" applyBorder="1" applyAlignment="1">
      <alignment horizontal="center" vertical="center" wrapText="1"/>
    </xf>
    <xf numFmtId="0" fontId="9" fillId="5" borderId="0" xfId="0" applyFont="1" applyFill="1"/>
    <xf numFmtId="0" fontId="17" fillId="5" borderId="0" xfId="0" applyFont="1" applyFill="1"/>
    <xf numFmtId="164" fontId="10" fillId="6" borderId="7" xfId="0" applyNumberFormat="1" applyFont="1" applyFill="1" applyBorder="1" applyAlignment="1">
      <alignment horizontal="center" vertical="center" wrapText="1"/>
    </xf>
    <xf numFmtId="0" fontId="7" fillId="6" borderId="10" xfId="0" applyFont="1" applyFill="1" applyBorder="1" applyAlignment="1">
      <alignment horizontal="center" vertical="center" wrapText="1"/>
    </xf>
    <xf numFmtId="0" fontId="17" fillId="6" borderId="2" xfId="0" applyFont="1" applyFill="1" applyBorder="1" applyAlignment="1">
      <alignment horizontal="center" vertical="center" wrapText="1"/>
    </xf>
    <xf numFmtId="164" fontId="14" fillId="6" borderId="18" xfId="0" applyNumberFormat="1" applyFont="1" applyFill="1" applyBorder="1" applyAlignment="1">
      <alignment horizontal="right" vertical="center" wrapText="1"/>
    </xf>
    <xf numFmtId="1" fontId="7" fillId="6" borderId="21" xfId="0" applyNumberFormat="1" applyFont="1" applyFill="1" applyBorder="1" applyAlignment="1">
      <alignment horizontal="center" vertical="center" wrapText="1"/>
    </xf>
    <xf numFmtId="1" fontId="17" fillId="6" borderId="22" xfId="0" applyNumberFormat="1" applyFont="1" applyFill="1" applyBorder="1" applyAlignment="1">
      <alignment horizontal="center" vertical="center" wrapText="1"/>
    </xf>
    <xf numFmtId="164" fontId="14" fillId="6" borderId="19" xfId="0" applyNumberFormat="1" applyFont="1" applyFill="1" applyBorder="1" applyAlignment="1">
      <alignment horizontal="right" vertical="center" wrapText="1"/>
    </xf>
    <xf numFmtId="1" fontId="7" fillId="6" borderId="24" xfId="0" applyNumberFormat="1" applyFont="1" applyFill="1" applyBorder="1" applyAlignment="1">
      <alignment horizontal="center" vertical="center" wrapText="1"/>
    </xf>
    <xf numFmtId="1" fontId="17" fillId="6" borderId="14" xfId="0" applyNumberFormat="1" applyFont="1" applyFill="1" applyBorder="1" applyAlignment="1">
      <alignment horizontal="center" vertical="center" wrapText="1"/>
    </xf>
    <xf numFmtId="164" fontId="14" fillId="6" borderId="20" xfId="0" applyNumberFormat="1" applyFont="1" applyFill="1" applyBorder="1" applyAlignment="1">
      <alignment horizontal="right" vertical="center" wrapText="1"/>
    </xf>
    <xf numFmtId="1" fontId="7" fillId="6" borderId="26" xfId="0" applyNumberFormat="1" applyFont="1" applyFill="1" applyBorder="1" applyAlignment="1">
      <alignment horizontal="center" vertical="center" wrapText="1"/>
    </xf>
    <xf numFmtId="1" fontId="17" fillId="6" borderId="27" xfId="0" applyNumberFormat="1" applyFont="1" applyFill="1" applyBorder="1" applyAlignment="1">
      <alignment horizontal="center" vertical="center" wrapText="1"/>
    </xf>
    <xf numFmtId="0" fontId="9" fillId="3" borderId="7" xfId="0" applyFont="1" applyFill="1" applyBorder="1" applyAlignment="1">
      <alignment horizontal="center" vertical="center" wrapText="1"/>
    </xf>
    <xf numFmtId="0" fontId="17" fillId="0" borderId="22" xfId="0" applyFont="1" applyFill="1" applyBorder="1" applyAlignment="1">
      <alignment horizontal="center" vertical="center" wrapText="1"/>
    </xf>
    <xf numFmtId="0" fontId="17" fillId="0" borderId="14" xfId="0" applyFont="1" applyFill="1" applyBorder="1" applyAlignment="1">
      <alignment horizontal="center" vertical="center" wrapText="1"/>
    </xf>
    <xf numFmtId="0" fontId="17" fillId="0" borderId="32" xfId="0" applyFont="1" applyFill="1" applyBorder="1" applyAlignment="1">
      <alignment horizontal="center" vertical="center" wrapText="1"/>
    </xf>
    <xf numFmtId="0" fontId="22" fillId="2" borderId="9" xfId="0" applyFont="1" applyFill="1" applyBorder="1" applyAlignment="1">
      <alignment horizontal="center" vertical="center" wrapText="1"/>
    </xf>
    <xf numFmtId="0" fontId="9" fillId="2" borderId="9" xfId="0" applyFont="1" applyFill="1" applyBorder="1" applyAlignment="1">
      <alignment horizontal="center" vertical="center" wrapText="1"/>
    </xf>
    <xf numFmtId="0" fontId="9" fillId="2" borderId="8" xfId="0" applyFont="1" applyFill="1" applyBorder="1" applyAlignment="1">
      <alignment horizontal="center" vertical="center" wrapText="1"/>
    </xf>
    <xf numFmtId="0" fontId="9" fillId="2" borderId="29" xfId="0" applyFont="1" applyFill="1" applyBorder="1" applyAlignment="1">
      <alignment horizontal="center" vertical="center" wrapText="1"/>
    </xf>
    <xf numFmtId="0" fontId="9" fillId="0" borderId="43" xfId="0" applyFont="1" applyFill="1" applyBorder="1" applyAlignment="1">
      <alignment horizontal="right"/>
    </xf>
    <xf numFmtId="0" fontId="7" fillId="0" borderId="18" xfId="0" applyFont="1" applyFill="1" applyBorder="1" applyAlignment="1">
      <alignment horizontal="right"/>
    </xf>
    <xf numFmtId="0" fontId="7" fillId="0" borderId="19" xfId="0" applyFont="1" applyFill="1" applyBorder="1" applyAlignment="1">
      <alignment horizontal="right"/>
    </xf>
    <xf numFmtId="0" fontId="7" fillId="6" borderId="31" xfId="0" applyFont="1" applyFill="1" applyBorder="1" applyAlignment="1">
      <alignment horizontal="center" wrapText="1"/>
    </xf>
    <xf numFmtId="0" fontId="0" fillId="6" borderId="4" xfId="0" applyFill="1" applyBorder="1"/>
    <xf numFmtId="0" fontId="9" fillId="6" borderId="22" xfId="0" applyFont="1" applyFill="1" applyBorder="1" applyAlignment="1">
      <alignment horizontal="center"/>
    </xf>
    <xf numFmtId="0" fontId="0" fillId="6" borderId="25" xfId="0" applyFill="1" applyBorder="1"/>
    <xf numFmtId="0" fontId="0" fillId="6" borderId="28" xfId="0" applyFill="1" applyBorder="1"/>
    <xf numFmtId="0" fontId="0" fillId="6" borderId="10" xfId="0" applyFill="1" applyBorder="1"/>
    <xf numFmtId="0" fontId="0" fillId="6" borderId="23" xfId="0" applyFill="1" applyBorder="1"/>
    <xf numFmtId="0" fontId="0" fillId="6" borderId="13" xfId="0" applyFill="1" applyBorder="1"/>
    <xf numFmtId="0" fontId="0" fillId="6" borderId="31" xfId="0" applyFill="1" applyBorder="1"/>
    <xf numFmtId="0" fontId="0" fillId="0" borderId="15" xfId="0" applyBorder="1"/>
    <xf numFmtId="0" fontId="0" fillId="0" borderId="16" xfId="0" applyBorder="1"/>
    <xf numFmtId="0" fontId="0" fillId="0" borderId="17" xfId="0" applyBorder="1"/>
    <xf numFmtId="0" fontId="0" fillId="0" borderId="14" xfId="0" applyFill="1" applyBorder="1" applyAlignment="1">
      <alignment vertical="center" wrapText="1"/>
    </xf>
    <xf numFmtId="0" fontId="24" fillId="0" borderId="14" xfId="0" applyFont="1" applyFill="1" applyBorder="1" applyAlignment="1">
      <alignment vertical="center" wrapText="1"/>
    </xf>
    <xf numFmtId="0" fontId="0" fillId="0" borderId="14" xfId="0" applyFont="1" applyFill="1" applyBorder="1" applyAlignment="1">
      <alignment vertical="center" wrapText="1"/>
    </xf>
    <xf numFmtId="0" fontId="20" fillId="0" borderId="14" xfId="0" applyFont="1" applyFill="1" applyBorder="1" applyAlignment="1">
      <alignment vertical="center" wrapText="1"/>
    </xf>
    <xf numFmtId="0" fontId="20" fillId="0" borderId="14" xfId="0" applyFont="1" applyFill="1" applyBorder="1" applyAlignment="1">
      <alignment vertical="center"/>
    </xf>
    <xf numFmtId="0" fontId="31" fillId="0" borderId="24" xfId="0" applyFont="1" applyBorder="1" applyAlignment="1">
      <alignment horizontal="left"/>
    </xf>
    <xf numFmtId="0" fontId="31" fillId="0" borderId="26" xfId="0" applyFont="1" applyBorder="1" applyAlignment="1">
      <alignment horizontal="left"/>
    </xf>
    <xf numFmtId="0" fontId="32" fillId="0" borderId="21" xfId="0" applyFont="1" applyBorder="1" applyAlignment="1">
      <alignment horizontal="left"/>
    </xf>
    <xf numFmtId="0" fontId="7" fillId="0" borderId="0" xfId="0" applyFont="1" applyFill="1" applyAlignment="1">
      <alignment vertical="center"/>
    </xf>
    <xf numFmtId="0" fontId="0" fillId="0" borderId="14" xfId="0" applyFill="1" applyBorder="1" applyAlignment="1">
      <alignment vertical="center"/>
    </xf>
    <xf numFmtId="0" fontId="23" fillId="0" borderId="14" xfId="0" applyFont="1" applyFill="1" applyBorder="1" applyAlignment="1">
      <alignment vertical="center" wrapText="1"/>
    </xf>
    <xf numFmtId="0" fontId="29" fillId="0" borderId="14" xfId="0" applyFont="1" applyFill="1" applyBorder="1" applyAlignment="1">
      <alignment vertical="center" wrapText="1"/>
    </xf>
    <xf numFmtId="0" fontId="0" fillId="0" borderId="0" xfId="0" applyFill="1" applyAlignment="1">
      <alignment vertical="center" wrapText="1"/>
    </xf>
    <xf numFmtId="0" fontId="0" fillId="0" borderId="0" xfId="0" applyFill="1" applyAlignment="1">
      <alignment vertical="center"/>
    </xf>
    <xf numFmtId="0" fontId="9" fillId="6" borderId="0" xfId="0" applyFont="1" applyFill="1"/>
    <xf numFmtId="0" fontId="0" fillId="6" borderId="0" xfId="0" applyFont="1" applyFill="1" applyAlignment="1">
      <alignment horizontal="right"/>
    </xf>
    <xf numFmtId="9" fontId="7" fillId="0" borderId="13" xfId="0" applyNumberFormat="1" applyFont="1" applyFill="1" applyBorder="1" applyAlignment="1">
      <alignment horizontal="center" vertical="center" wrapText="1"/>
    </xf>
    <xf numFmtId="3" fontId="0" fillId="0" borderId="14" xfId="0" applyNumberFormat="1" applyFont="1" applyFill="1" applyBorder="1"/>
    <xf numFmtId="3" fontId="19" fillId="0" borderId="14" xfId="0" applyNumberFormat="1" applyFont="1" applyFill="1" applyBorder="1"/>
    <xf numFmtId="3" fontId="0" fillId="0" borderId="14" xfId="0" applyNumberFormat="1" applyFont="1" applyFill="1" applyBorder="1" applyAlignment="1">
      <alignment vertical="top"/>
    </xf>
    <xf numFmtId="3" fontId="0" fillId="0" borderId="14" xfId="0" applyNumberFormat="1" applyFont="1" applyFill="1" applyBorder="1" applyAlignment="1">
      <alignment horizontal="left" vertical="top"/>
    </xf>
    <xf numFmtId="3" fontId="0" fillId="0" borderId="14" xfId="0" applyNumberFormat="1" applyFont="1" applyBorder="1" applyAlignment="1">
      <alignment horizontal="left" vertical="top"/>
    </xf>
    <xf numFmtId="3" fontId="0" fillId="0" borderId="42" xfId="0" applyNumberFormat="1" applyFont="1" applyFill="1" applyBorder="1"/>
    <xf numFmtId="3" fontId="19" fillId="8" borderId="14" xfId="0" applyNumberFormat="1" applyFont="1" applyFill="1" applyBorder="1"/>
    <xf numFmtId="3" fontId="19" fillId="8" borderId="32" xfId="0" applyNumberFormat="1" applyFont="1" applyFill="1" applyBorder="1"/>
    <xf numFmtId="3" fontId="19" fillId="8" borderId="44" xfId="0" applyNumberFormat="1" applyFont="1" applyFill="1" applyBorder="1"/>
    <xf numFmtId="3" fontId="19" fillId="8" borderId="14" xfId="0" applyNumberFormat="1" applyFont="1" applyFill="1" applyBorder="1" applyAlignment="1">
      <alignment vertical="top"/>
    </xf>
    <xf numFmtId="3" fontId="21" fillId="8" borderId="44" xfId="0" applyNumberFormat="1" applyFont="1" applyFill="1" applyBorder="1" applyAlignment="1">
      <alignment vertical="top"/>
    </xf>
    <xf numFmtId="3" fontId="0" fillId="0" borderId="14" xfId="0" applyNumberFormat="1" applyFont="1" applyBorder="1"/>
    <xf numFmtId="3" fontId="19" fillId="0" borderId="14" xfId="0" applyNumberFormat="1" applyFont="1" applyBorder="1"/>
    <xf numFmtId="0" fontId="19" fillId="0" borderId="14" xfId="0" applyFont="1" applyBorder="1"/>
    <xf numFmtId="3" fontId="0" fillId="8" borderId="14" xfId="0" applyNumberFormat="1" applyFont="1" applyFill="1" applyBorder="1"/>
    <xf numFmtId="3" fontId="0" fillId="0" borderId="14" xfId="0" applyNumberFormat="1" applyFont="1" applyFill="1" applyBorder="1" applyAlignment="1">
      <alignment horizontal="left"/>
    </xf>
    <xf numFmtId="3" fontId="19" fillId="8" borderId="14" xfId="0" applyNumberFormat="1" applyFont="1" applyFill="1" applyBorder="1" applyAlignment="1">
      <alignment vertical="center"/>
    </xf>
    <xf numFmtId="0" fontId="19" fillId="8" borderId="14" xfId="0" applyFont="1" applyFill="1" applyBorder="1"/>
    <xf numFmtId="0" fontId="19" fillId="8" borderId="14" xfId="0" applyNumberFormat="1" applyFont="1" applyFill="1" applyBorder="1"/>
    <xf numFmtId="0" fontId="19" fillId="8" borderId="32" xfId="0" applyFont="1" applyFill="1" applyBorder="1"/>
    <xf numFmtId="1" fontId="19" fillId="8" borderId="44" xfId="0" applyNumberFormat="1" applyFont="1" applyFill="1" applyBorder="1" applyAlignment="1">
      <alignment horizontal="center" vertical="top" wrapText="1"/>
    </xf>
    <xf numFmtId="3" fontId="0" fillId="8" borderId="14" xfId="2" applyNumberFormat="1" applyFont="1" applyFill="1" applyBorder="1"/>
    <xf numFmtId="0" fontId="0" fillId="8" borderId="14" xfId="0" applyNumberFormat="1" applyFont="1" applyFill="1" applyBorder="1" applyAlignment="1">
      <alignment horizontal="center" vertical="center"/>
    </xf>
    <xf numFmtId="3" fontId="0" fillId="0" borderId="14" xfId="2" applyNumberFormat="1" applyFont="1" applyFill="1" applyBorder="1" applyAlignment="1">
      <alignment horizontal="left"/>
    </xf>
    <xf numFmtId="3" fontId="19" fillId="0" borderId="14" xfId="0" applyNumberFormat="1" applyFont="1" applyFill="1" applyBorder="1" applyAlignment="1">
      <alignment horizontal="left"/>
    </xf>
    <xf numFmtId="0" fontId="0" fillId="0" borderId="14" xfId="0" applyFont="1" applyFill="1" applyBorder="1" applyAlignment="1">
      <alignment horizontal="left" vertical="top"/>
    </xf>
    <xf numFmtId="0" fontId="0" fillId="0" borderId="14" xfId="0" applyFont="1" applyFill="1" applyBorder="1" applyAlignment="1">
      <alignment horizontal="left"/>
    </xf>
    <xf numFmtId="0" fontId="0" fillId="0" borderId="0" xfId="0" applyFont="1" applyFill="1" applyAlignment="1">
      <alignment horizontal="left"/>
    </xf>
    <xf numFmtId="0" fontId="19" fillId="0" borderId="32" xfId="0" applyFont="1" applyFill="1" applyBorder="1"/>
    <xf numFmtId="0" fontId="19" fillId="0" borderId="14" xfId="0" applyFont="1" applyFill="1" applyBorder="1" applyAlignment="1">
      <alignment horizontal="left"/>
    </xf>
    <xf numFmtId="0" fontId="19" fillId="0" borderId="44" xfId="0" applyFont="1" applyFill="1" applyBorder="1"/>
    <xf numFmtId="0" fontId="19" fillId="0" borderId="32" xfId="0" applyFont="1" applyFill="1" applyBorder="1" applyAlignment="1">
      <alignment horizontal="left"/>
    </xf>
    <xf numFmtId="3" fontId="19" fillId="0" borderId="14" xfId="0" applyNumberFormat="1" applyFont="1" applyFill="1" applyBorder="1" applyAlignment="1">
      <alignment horizontal="left" vertical="top"/>
    </xf>
    <xf numFmtId="3" fontId="21" fillId="0" borderId="44" xfId="0" applyNumberFormat="1" applyFont="1" applyFill="1" applyBorder="1" applyAlignment="1">
      <alignment horizontal="left" vertical="top"/>
    </xf>
    <xf numFmtId="3" fontId="19" fillId="0" borderId="14" xfId="4" applyNumberFormat="1" applyFont="1" applyFill="1" applyBorder="1" applyAlignment="1">
      <alignment horizontal="left"/>
    </xf>
    <xf numFmtId="0" fontId="0" fillId="0" borderId="14" xfId="0" applyFill="1" applyBorder="1"/>
    <xf numFmtId="3" fontId="0" fillId="8" borderId="14" xfId="2" applyNumberFormat="1" applyFont="1" applyFill="1" applyBorder="1" applyAlignment="1">
      <alignment horizontal="left"/>
    </xf>
    <xf numFmtId="3" fontId="0" fillId="8" borderId="14" xfId="0" applyNumberFormat="1" applyFont="1" applyFill="1" applyBorder="1" applyAlignment="1">
      <alignment horizontal="left"/>
    </xf>
    <xf numFmtId="0" fontId="35" fillId="8" borderId="14" xfId="3" applyFont="1" applyFill="1" applyBorder="1" applyAlignment="1">
      <alignment horizontal="left" vertical="center"/>
    </xf>
    <xf numFmtId="0" fontId="0" fillId="8" borderId="14" xfId="0" applyNumberFormat="1" applyFont="1" applyFill="1" applyBorder="1"/>
    <xf numFmtId="0" fontId="0" fillId="8" borderId="14" xfId="0" applyNumberFormat="1" applyFont="1" applyFill="1" applyBorder="1" applyAlignment="1">
      <alignment vertical="top"/>
    </xf>
    <xf numFmtId="0" fontId="0" fillId="8" borderId="14" xfId="0" applyNumberFormat="1" applyFont="1" applyFill="1" applyBorder="1" applyAlignment="1">
      <alignment horizontal="left" vertical="top"/>
    </xf>
    <xf numFmtId="3" fontId="19" fillId="8" borderId="14" xfId="0" applyNumberFormat="1" applyFont="1" applyFill="1" applyBorder="1" applyAlignment="1">
      <alignment horizontal="left"/>
    </xf>
    <xf numFmtId="3" fontId="0" fillId="8" borderId="14" xfId="0" applyNumberFormat="1" applyFont="1" applyFill="1" applyBorder="1" applyAlignment="1">
      <alignment horizontal="left" vertical="top"/>
    </xf>
    <xf numFmtId="0" fontId="0" fillId="8" borderId="46" xfId="0" applyFont="1" applyFill="1" applyBorder="1"/>
    <xf numFmtId="3" fontId="19" fillId="8" borderId="14" xfId="0" applyNumberFormat="1" applyFont="1" applyFill="1" applyBorder="1" applyAlignment="1">
      <alignment wrapText="1"/>
    </xf>
    <xf numFmtId="1" fontId="0" fillId="8" borderId="14" xfId="0" applyNumberFormat="1" applyFont="1" applyFill="1" applyBorder="1" applyAlignment="1">
      <alignment horizontal="center" vertical="top" wrapText="1"/>
    </xf>
    <xf numFmtId="3" fontId="19" fillId="8" borderId="14" xfId="1" applyNumberFormat="1" applyFont="1" applyFill="1" applyBorder="1" applyAlignment="1">
      <alignment vertical="top"/>
    </xf>
    <xf numFmtId="3" fontId="0" fillId="8" borderId="14" xfId="0" applyNumberFormat="1" applyFont="1" applyFill="1" applyBorder="1" applyAlignment="1">
      <alignment vertical="center"/>
    </xf>
    <xf numFmtId="0" fontId="0" fillId="8" borderId="14" xfId="0" applyNumberFormat="1" applyFont="1" applyFill="1" applyBorder="1" applyAlignment="1">
      <alignment horizontal="right" vertical="center"/>
    </xf>
    <xf numFmtId="3" fontId="7" fillId="8" borderId="14" xfId="0" applyNumberFormat="1" applyFont="1" applyFill="1" applyBorder="1" applyAlignment="1"/>
    <xf numFmtId="3" fontId="0" fillId="8" borderId="14" xfId="0" applyNumberFormat="1" applyFont="1" applyFill="1" applyBorder="1" applyAlignment="1">
      <alignment horizontal="left" wrapText="1"/>
    </xf>
    <xf numFmtId="3" fontId="7" fillId="8" borderId="0" xfId="0" applyNumberFormat="1" applyFont="1" applyFill="1" applyBorder="1" applyAlignment="1"/>
    <xf numFmtId="3" fontId="0" fillId="0" borderId="0" xfId="0" applyNumberFormat="1" applyFont="1" applyFill="1" applyBorder="1"/>
    <xf numFmtId="3" fontId="19" fillId="0" borderId="0" xfId="0" applyNumberFormat="1" applyFont="1" applyFill="1" applyBorder="1"/>
    <xf numFmtId="3" fontId="0" fillId="0" borderId="0" xfId="0" applyNumberFormat="1" applyFont="1" applyFill="1" applyBorder="1" applyAlignment="1">
      <alignment vertical="top"/>
    </xf>
    <xf numFmtId="3" fontId="0" fillId="0" borderId="0" xfId="0" applyNumberFormat="1" applyFont="1" applyFill="1" applyBorder="1" applyAlignment="1">
      <alignment horizontal="left" vertical="top"/>
    </xf>
    <xf numFmtId="3" fontId="0" fillId="0" borderId="0" xfId="0" applyNumberFormat="1" applyFont="1" applyBorder="1"/>
    <xf numFmtId="3" fontId="0" fillId="8" borderId="0" xfId="0" applyNumberFormat="1" applyFont="1" applyFill="1" applyBorder="1" applyAlignment="1">
      <alignment horizontal="left" wrapText="1"/>
    </xf>
    <xf numFmtId="3" fontId="19" fillId="8" borderId="0" xfId="0" applyNumberFormat="1" applyFont="1" applyFill="1" applyBorder="1"/>
    <xf numFmtId="3" fontId="19" fillId="8" borderId="0" xfId="0" applyNumberFormat="1" applyFont="1" applyFill="1" applyBorder="1" applyAlignment="1">
      <alignment vertical="top"/>
    </xf>
    <xf numFmtId="3" fontId="21" fillId="8" borderId="0" xfId="0" applyNumberFormat="1" applyFont="1" applyFill="1" applyBorder="1" applyAlignment="1">
      <alignment vertical="top"/>
    </xf>
    <xf numFmtId="3" fontId="19" fillId="0" borderId="0" xfId="0" applyNumberFormat="1" applyFont="1" applyBorder="1"/>
    <xf numFmtId="3" fontId="6" fillId="8" borderId="0" xfId="0" applyNumberFormat="1" applyFont="1" applyFill="1" applyBorder="1" applyAlignment="1">
      <alignment vertical="top"/>
    </xf>
    <xf numFmtId="0" fontId="19" fillId="0" borderId="0" xfId="0" applyFont="1" applyBorder="1"/>
    <xf numFmtId="3" fontId="0" fillId="8" borderId="0" xfId="0" applyNumberFormat="1" applyFont="1" applyFill="1" applyBorder="1"/>
    <xf numFmtId="1" fontId="17" fillId="6" borderId="40" xfId="0" applyNumberFormat="1" applyFont="1" applyFill="1" applyBorder="1" applyAlignment="1">
      <alignment horizontal="center" vertical="center" wrapText="1"/>
    </xf>
    <xf numFmtId="1" fontId="17" fillId="6" borderId="38" xfId="0" applyNumberFormat="1" applyFont="1" applyFill="1" applyBorder="1" applyAlignment="1">
      <alignment horizontal="center" vertical="center" wrapText="1"/>
    </xf>
    <xf numFmtId="1" fontId="17" fillId="6" borderId="39" xfId="0" applyNumberFormat="1" applyFont="1" applyFill="1" applyBorder="1" applyAlignment="1">
      <alignment horizontal="center" vertical="center" wrapText="1"/>
    </xf>
    <xf numFmtId="0" fontId="17" fillId="0" borderId="40" xfId="0" applyFont="1" applyFill="1" applyBorder="1" applyAlignment="1">
      <alignment horizontal="center" vertical="center" wrapText="1"/>
    </xf>
    <xf numFmtId="0" fontId="17" fillId="0" borderId="38" xfId="0" applyFont="1" applyFill="1" applyBorder="1" applyAlignment="1">
      <alignment horizontal="center" vertical="center" wrapText="1"/>
    </xf>
    <xf numFmtId="0" fontId="17" fillId="0" borderId="47" xfId="0" applyFont="1" applyFill="1" applyBorder="1" applyAlignment="1">
      <alignment horizontal="center" vertical="center" wrapText="1"/>
    </xf>
    <xf numFmtId="0" fontId="0" fillId="0" borderId="40" xfId="0" applyFont="1" applyFill="1" applyBorder="1"/>
    <xf numFmtId="0" fontId="0" fillId="0" borderId="38" xfId="0" applyFont="1" applyFill="1" applyBorder="1"/>
    <xf numFmtId="0" fontId="0" fillId="0" borderId="39" xfId="0" applyFont="1" applyFill="1" applyBorder="1"/>
    <xf numFmtId="0" fontId="0" fillId="6" borderId="40" xfId="0" applyFill="1" applyBorder="1"/>
    <xf numFmtId="0" fontId="36" fillId="0" borderId="0" xfId="0" applyFont="1"/>
    <xf numFmtId="0" fontId="37" fillId="0" borderId="0" xfId="0" applyFont="1"/>
    <xf numFmtId="0" fontId="5" fillId="0" borderId="0" xfId="0" applyFont="1"/>
    <xf numFmtId="0" fontId="5" fillId="2" borderId="0" xfId="0" applyFont="1" applyFill="1"/>
    <xf numFmtId="0" fontId="5" fillId="4" borderId="0" xfId="0" applyFont="1" applyFill="1"/>
    <xf numFmtId="0" fontId="39" fillId="0" borderId="0" xfId="5"/>
    <xf numFmtId="0" fontId="9" fillId="0" borderId="7" xfId="0" applyFont="1" applyFill="1" applyBorder="1" applyAlignment="1">
      <alignment horizontal="center" vertical="center"/>
    </xf>
    <xf numFmtId="0" fontId="17" fillId="6" borderId="2" xfId="0" applyFont="1" applyFill="1" applyBorder="1" applyAlignment="1">
      <alignment horizontal="center" vertical="center"/>
    </xf>
    <xf numFmtId="1" fontId="17" fillId="6" borderId="23" xfId="0" applyNumberFormat="1" applyFont="1" applyFill="1" applyBorder="1" applyAlignment="1">
      <alignment horizontal="center" vertical="center"/>
    </xf>
    <xf numFmtId="1" fontId="17" fillId="6" borderId="25" xfId="0" applyNumberFormat="1" applyFont="1" applyFill="1" applyBorder="1" applyAlignment="1">
      <alignment horizontal="center" vertical="center"/>
    </xf>
    <xf numFmtId="1" fontId="17" fillId="6" borderId="28" xfId="0" applyNumberFormat="1" applyFont="1" applyFill="1" applyBorder="1" applyAlignment="1">
      <alignment horizontal="center" vertical="center"/>
    </xf>
    <xf numFmtId="0" fontId="9" fillId="0" borderId="11" xfId="0" applyFont="1" applyFill="1" applyBorder="1" applyAlignment="1">
      <alignment horizontal="center" vertical="center"/>
    </xf>
    <xf numFmtId="0" fontId="17" fillId="0" borderId="23" xfId="0" applyFont="1" applyFill="1" applyBorder="1" applyAlignment="1">
      <alignment horizontal="center" vertical="center"/>
    </xf>
    <xf numFmtId="0" fontId="17" fillId="0" borderId="25" xfId="0" applyFont="1" applyFill="1" applyBorder="1" applyAlignment="1">
      <alignment horizontal="center" vertical="center"/>
    </xf>
    <xf numFmtId="0" fontId="17" fillId="0" borderId="33" xfId="0" applyFont="1" applyFill="1" applyBorder="1" applyAlignment="1">
      <alignment horizontal="center" vertical="center"/>
    </xf>
    <xf numFmtId="0" fontId="9" fillId="3" borderId="4" xfId="0" applyFont="1" applyFill="1" applyBorder="1" applyAlignment="1">
      <alignment horizontal="center" vertical="center"/>
    </xf>
    <xf numFmtId="0" fontId="9" fillId="3" borderId="13" xfId="0" applyFont="1" applyFill="1" applyBorder="1" applyAlignment="1">
      <alignment horizontal="center" vertical="center"/>
    </xf>
    <xf numFmtId="0" fontId="9" fillId="3" borderId="10" xfId="0" applyFont="1" applyFill="1" applyBorder="1" applyAlignment="1">
      <alignment horizontal="center" vertical="center"/>
    </xf>
    <xf numFmtId="0" fontId="0" fillId="0" borderId="0" xfId="0" applyFont="1" applyFill="1" applyAlignment="1">
      <alignment horizontal="center" vertical="center"/>
    </xf>
    <xf numFmtId="0" fontId="0" fillId="0" borderId="6" xfId="0" applyFont="1" applyFill="1" applyBorder="1" applyAlignment="1">
      <alignment horizontal="center" vertical="center"/>
    </xf>
    <xf numFmtId="0" fontId="0" fillId="0" borderId="7" xfId="0" applyFont="1" applyFill="1" applyBorder="1" applyAlignment="1">
      <alignment horizontal="center" vertical="center"/>
    </xf>
    <xf numFmtId="0" fontId="0" fillId="0" borderId="23" xfId="0" applyFont="1" applyFill="1" applyBorder="1" applyAlignment="1">
      <alignment horizontal="center" vertical="center"/>
    </xf>
    <xf numFmtId="0" fontId="0" fillId="0" borderId="25" xfId="0" applyFont="1" applyFill="1" applyBorder="1" applyAlignment="1">
      <alignment horizontal="center" vertical="center"/>
    </xf>
    <xf numFmtId="0" fontId="0" fillId="0" borderId="28" xfId="0" applyFont="1" applyFill="1" applyBorder="1" applyAlignment="1">
      <alignment horizontal="center" vertical="center"/>
    </xf>
    <xf numFmtId="0" fontId="7" fillId="0" borderId="7" xfId="0" applyFont="1" applyFill="1" applyBorder="1" applyAlignment="1">
      <alignment horizontal="center" vertical="center"/>
    </xf>
    <xf numFmtId="0" fontId="0" fillId="2" borderId="4" xfId="0" applyFill="1" applyBorder="1" applyAlignment="1">
      <alignment horizontal="center" vertical="center"/>
    </xf>
    <xf numFmtId="0" fontId="9" fillId="0" borderId="22" xfId="0" applyFont="1" applyBorder="1" applyAlignment="1">
      <alignment horizontal="center" vertical="center"/>
    </xf>
    <xf numFmtId="0" fontId="0" fillId="0" borderId="25" xfId="0" applyBorder="1" applyAlignment="1">
      <alignment horizontal="center" vertical="center"/>
    </xf>
    <xf numFmtId="0" fontId="0" fillId="0" borderId="28" xfId="0" applyBorder="1" applyAlignment="1">
      <alignment horizontal="center" vertical="center"/>
    </xf>
    <xf numFmtId="0" fontId="0" fillId="2" borderId="10" xfId="0" applyFill="1" applyBorder="1" applyAlignment="1">
      <alignment horizontal="center" vertical="center"/>
    </xf>
    <xf numFmtId="0" fontId="0" fillId="2" borderId="13" xfId="0" applyFill="1" applyBorder="1" applyAlignment="1">
      <alignment horizontal="center" vertical="center"/>
    </xf>
    <xf numFmtId="0" fontId="0" fillId="2" borderId="31" xfId="0" applyFill="1" applyBorder="1" applyAlignment="1">
      <alignment horizontal="center" vertical="center"/>
    </xf>
    <xf numFmtId="0" fontId="0" fillId="8" borderId="14" xfId="0" applyFont="1" applyFill="1" applyBorder="1"/>
    <xf numFmtId="165" fontId="27" fillId="9" borderId="14" xfId="6" applyNumberFormat="1" applyFont="1" applyFill="1" applyBorder="1" applyAlignment="1" applyProtection="1">
      <alignment horizontal="right"/>
      <protection locked="0"/>
    </xf>
    <xf numFmtId="3" fontId="5" fillId="0" borderId="14" xfId="0" applyNumberFormat="1" applyFont="1" applyFill="1" applyBorder="1" applyAlignment="1">
      <alignment horizontal="left" vertical="top"/>
    </xf>
    <xf numFmtId="3" fontId="5" fillId="8" borderId="14" xfId="0" applyNumberFormat="1" applyFont="1" applyFill="1" applyBorder="1" applyAlignment="1">
      <alignment vertical="top"/>
    </xf>
    <xf numFmtId="3" fontId="0" fillId="8" borderId="0" xfId="2" applyNumberFormat="1" applyFont="1" applyFill="1" applyBorder="1" applyAlignment="1">
      <alignment horizontal="left"/>
    </xf>
    <xf numFmtId="0" fontId="0" fillId="8" borderId="14" xfId="0" applyFill="1" applyBorder="1"/>
    <xf numFmtId="165" fontId="27" fillId="9" borderId="14" xfId="6" applyNumberFormat="1" applyFont="1" applyFill="1" applyBorder="1" applyAlignment="1" applyProtection="1">
      <alignment vertical="center"/>
      <protection locked="0"/>
    </xf>
    <xf numFmtId="0" fontId="40" fillId="6" borderId="0" xfId="0" applyFont="1" applyFill="1"/>
    <xf numFmtId="0" fontId="40" fillId="6" borderId="0" xfId="0" applyFont="1" applyFill="1" applyAlignment="1">
      <alignment horizontal="right"/>
    </xf>
    <xf numFmtId="0" fontId="41" fillId="6" borderId="0" xfId="0" applyFont="1" applyFill="1"/>
    <xf numFmtId="0" fontId="17" fillId="0" borderId="21" xfId="0" applyFont="1" applyBorder="1" applyAlignment="1">
      <alignment horizontal="left" vertical="top" wrapText="1"/>
    </xf>
    <xf numFmtId="0" fontId="0" fillId="0" borderId="44" xfId="0" applyFont="1" applyFill="1" applyBorder="1"/>
    <xf numFmtId="0" fontId="0" fillId="0" borderId="49" xfId="0" applyFont="1" applyFill="1" applyBorder="1"/>
    <xf numFmtId="0" fontId="0" fillId="0" borderId="50" xfId="0" applyFont="1" applyFill="1" applyBorder="1" applyAlignment="1">
      <alignment horizontal="center" vertical="center"/>
    </xf>
    <xf numFmtId="0" fontId="0" fillId="0" borderId="32" xfId="0" applyFont="1" applyFill="1" applyBorder="1"/>
    <xf numFmtId="0" fontId="0" fillId="0" borderId="47" xfId="0" applyFont="1" applyFill="1" applyBorder="1"/>
    <xf numFmtId="0" fontId="0" fillId="0" borderId="33" xfId="0" applyFont="1" applyFill="1" applyBorder="1" applyAlignment="1">
      <alignment horizontal="center" vertical="center"/>
    </xf>
    <xf numFmtId="0" fontId="42" fillId="0" borderId="15" xfId="0" applyFont="1" applyFill="1" applyBorder="1" applyAlignment="1">
      <alignment horizontal="center"/>
    </xf>
    <xf numFmtId="0" fontId="31" fillId="0" borderId="24" xfId="0" applyFont="1" applyBorder="1" applyAlignment="1">
      <alignment horizontal="left" vertical="top"/>
    </xf>
    <xf numFmtId="0" fontId="0" fillId="0" borderId="25" xfId="0" applyBorder="1" applyAlignment="1">
      <alignment vertical="top"/>
    </xf>
    <xf numFmtId="0" fontId="0" fillId="6" borderId="25" xfId="0" applyFill="1" applyBorder="1" applyAlignment="1">
      <alignment vertical="top"/>
    </xf>
    <xf numFmtId="0" fontId="0" fillId="0" borderId="25" xfId="0" applyBorder="1" applyAlignment="1">
      <alignment horizontal="center" vertical="top"/>
    </xf>
    <xf numFmtId="0" fontId="0" fillId="0" borderId="14" xfId="0" applyBorder="1" applyAlignment="1">
      <alignment vertical="top"/>
    </xf>
    <xf numFmtId="0" fontId="0" fillId="0" borderId="38" xfId="0" applyBorder="1" applyAlignment="1">
      <alignment vertical="top"/>
    </xf>
    <xf numFmtId="0" fontId="9" fillId="0" borderId="22" xfId="0" applyFont="1" applyBorder="1" applyAlignment="1">
      <alignment horizontal="center" vertical="top" wrapText="1"/>
    </xf>
    <xf numFmtId="0" fontId="17" fillId="0" borderId="26" xfId="0" applyFont="1" applyBorder="1" applyAlignment="1">
      <alignment horizontal="left" vertical="top" wrapText="1"/>
    </xf>
    <xf numFmtId="0" fontId="17" fillId="0" borderId="17" xfId="0" applyFont="1" applyBorder="1" applyAlignment="1">
      <alignment vertical="top" wrapText="1"/>
    </xf>
    <xf numFmtId="0" fontId="17" fillId="0" borderId="28" xfId="0" applyFont="1" applyBorder="1" applyAlignment="1">
      <alignment vertical="top" wrapText="1"/>
    </xf>
    <xf numFmtId="0" fontId="17" fillId="6" borderId="28" xfId="0" applyFont="1" applyFill="1" applyBorder="1" applyAlignment="1">
      <alignment vertical="top" wrapText="1"/>
    </xf>
    <xf numFmtId="0" fontId="17" fillId="0" borderId="28" xfId="0" applyFont="1" applyBorder="1" applyAlignment="1">
      <alignment horizontal="center" vertical="top" wrapText="1"/>
    </xf>
    <xf numFmtId="0" fontId="17" fillId="2" borderId="9" xfId="0" applyFont="1" applyFill="1" applyBorder="1" applyAlignment="1">
      <alignment vertical="top" wrapText="1"/>
    </xf>
    <xf numFmtId="0" fontId="17" fillId="2" borderId="0" xfId="0" applyFont="1" applyFill="1" applyBorder="1" applyAlignment="1">
      <alignment vertical="top" wrapText="1"/>
    </xf>
    <xf numFmtId="0" fontId="17" fillId="2" borderId="10" xfId="0" applyFont="1" applyFill="1" applyBorder="1" applyAlignment="1">
      <alignment vertical="top" wrapText="1"/>
    </xf>
    <xf numFmtId="0" fontId="17" fillId="6" borderId="10" xfId="0" applyFont="1" applyFill="1" applyBorder="1" applyAlignment="1">
      <alignment vertical="top" wrapText="1"/>
    </xf>
    <xf numFmtId="0" fontId="17" fillId="2" borderId="10" xfId="0" applyFont="1" applyFill="1" applyBorder="1" applyAlignment="1">
      <alignment horizontal="center" vertical="top" wrapText="1"/>
    </xf>
    <xf numFmtId="0" fontId="17" fillId="0" borderId="22" xfId="0" applyFont="1" applyBorder="1" applyAlignment="1">
      <alignment vertical="top" wrapText="1"/>
    </xf>
    <xf numFmtId="0" fontId="17" fillId="0" borderId="40" xfId="0" applyFont="1" applyBorder="1" applyAlignment="1">
      <alignment vertical="top" wrapText="1"/>
    </xf>
    <xf numFmtId="0" fontId="17" fillId="0" borderId="23" xfId="0" applyFont="1" applyBorder="1" applyAlignment="1">
      <alignment vertical="top" wrapText="1"/>
    </xf>
    <xf numFmtId="0" fontId="17" fillId="6" borderId="23" xfId="0" applyFont="1" applyFill="1" applyBorder="1" applyAlignment="1">
      <alignment vertical="top" wrapText="1"/>
    </xf>
    <xf numFmtId="0" fontId="17" fillId="6" borderId="40" xfId="0" applyFont="1" applyFill="1" applyBorder="1" applyAlignment="1">
      <alignment vertical="top" wrapText="1"/>
    </xf>
    <xf numFmtId="0" fontId="42" fillId="0" borderId="24" xfId="0" applyFont="1" applyBorder="1" applyAlignment="1">
      <alignment horizontal="left" vertical="top" wrapText="1"/>
    </xf>
    <xf numFmtId="0" fontId="42" fillId="0" borderId="16" xfId="0" applyFont="1" applyBorder="1" applyAlignment="1">
      <alignment horizontal="left" vertical="top" wrapText="1"/>
    </xf>
    <xf numFmtId="0" fontId="42" fillId="0" borderId="25" xfId="0" applyFont="1" applyBorder="1" applyAlignment="1">
      <alignment horizontal="left" vertical="top" wrapText="1"/>
    </xf>
    <xf numFmtId="0" fontId="42" fillId="0" borderId="19" xfId="0" applyFont="1" applyFill="1" applyBorder="1" applyAlignment="1">
      <alignment horizontal="left" vertical="top" wrapText="1"/>
    </xf>
    <xf numFmtId="0" fontId="42" fillId="6" borderId="25" xfId="0" applyFont="1" applyFill="1" applyBorder="1" applyAlignment="1">
      <alignment horizontal="left" vertical="top" wrapText="1"/>
    </xf>
    <xf numFmtId="0" fontId="42" fillId="0" borderId="14" xfId="0" applyFont="1" applyBorder="1" applyAlignment="1">
      <alignment horizontal="left" vertical="top" wrapText="1"/>
    </xf>
    <xf numFmtId="0" fontId="42" fillId="0" borderId="38" xfId="0" applyFont="1" applyBorder="1" applyAlignment="1">
      <alignment horizontal="left" vertical="top" wrapText="1"/>
    </xf>
    <xf numFmtId="0" fontId="42" fillId="0" borderId="0" xfId="0" applyFont="1" applyFill="1" applyAlignment="1">
      <alignment horizontal="left" vertical="top" wrapText="1"/>
    </xf>
    <xf numFmtId="0" fontId="17" fillId="0" borderId="17" xfId="0" applyFont="1" applyBorder="1"/>
    <xf numFmtId="0" fontId="17" fillId="0" borderId="0" xfId="0" applyFont="1" applyFill="1"/>
    <xf numFmtId="165" fontId="0" fillId="0" borderId="7" xfId="7" applyNumberFormat="1" applyFont="1" applyFill="1" applyBorder="1"/>
    <xf numFmtId="165" fontId="0" fillId="0" borderId="0" xfId="7" applyNumberFormat="1" applyFont="1"/>
    <xf numFmtId="0" fontId="42" fillId="0" borderId="15" xfId="0" applyFont="1" applyFill="1" applyBorder="1" applyAlignment="1">
      <alignment horizontal="left"/>
    </xf>
    <xf numFmtId="0" fontId="42" fillId="0" borderId="17" xfId="0" applyFont="1" applyFill="1" applyBorder="1" applyAlignment="1">
      <alignment horizontal="left"/>
    </xf>
    <xf numFmtId="9" fontId="17" fillId="0" borderId="35" xfId="8" applyFont="1" applyFill="1" applyBorder="1"/>
    <xf numFmtId="9" fontId="17" fillId="0" borderId="36" xfId="8" applyFont="1" applyFill="1" applyBorder="1"/>
    <xf numFmtId="0" fontId="42" fillId="0" borderId="0" xfId="0" applyFont="1" applyAlignment="1">
      <alignment horizontal="left"/>
    </xf>
    <xf numFmtId="9" fontId="17" fillId="0" borderId="0" xfId="8" applyFont="1"/>
    <xf numFmtId="0" fontId="0" fillId="6" borderId="50" xfId="0" applyFill="1" applyBorder="1"/>
    <xf numFmtId="0" fontId="9" fillId="6" borderId="7" xfId="0" applyFont="1" applyFill="1" applyBorder="1" applyAlignment="1">
      <alignment horizontal="center"/>
    </xf>
    <xf numFmtId="0" fontId="0" fillId="0" borderId="50" xfId="0" applyBorder="1" applyAlignment="1">
      <alignment horizontal="center" vertical="center"/>
    </xf>
    <xf numFmtId="0" fontId="17" fillId="0" borderId="22" xfId="0" applyFont="1" applyFill="1" applyBorder="1"/>
    <xf numFmtId="0" fontId="17" fillId="0" borderId="40" xfId="0" applyFont="1" applyFill="1" applyBorder="1"/>
    <xf numFmtId="0" fontId="17" fillId="0" borderId="14" xfId="0" applyFont="1" applyFill="1" applyBorder="1"/>
    <xf numFmtId="0" fontId="17" fillId="0" borderId="38" xfId="0" applyFont="1" applyFill="1" applyBorder="1"/>
    <xf numFmtId="0" fontId="17" fillId="0" borderId="36" xfId="0" applyFont="1" applyFill="1" applyBorder="1"/>
    <xf numFmtId="0" fontId="17" fillId="0" borderId="37" xfId="0" applyFont="1" applyFill="1" applyBorder="1"/>
    <xf numFmtId="0" fontId="17" fillId="0" borderId="27" xfId="0" applyFont="1" applyFill="1" applyBorder="1"/>
    <xf numFmtId="0" fontId="17" fillId="0" borderId="39" xfId="0" applyFont="1" applyFill="1" applyBorder="1"/>
    <xf numFmtId="0" fontId="17" fillId="0" borderId="28" xfId="0" applyFont="1" applyFill="1" applyBorder="1" applyAlignment="1">
      <alignment horizontal="center" vertical="center"/>
    </xf>
    <xf numFmtId="49" fontId="42" fillId="0" borderId="15" xfId="0" applyNumberFormat="1" applyFont="1" applyFill="1" applyBorder="1" applyAlignment="1">
      <alignment horizontal="left"/>
    </xf>
    <xf numFmtId="0" fontId="17" fillId="0" borderId="32" xfId="0" applyFont="1" applyFill="1" applyBorder="1"/>
    <xf numFmtId="0" fontId="17" fillId="0" borderId="47" xfId="0" applyFont="1" applyFill="1" applyBorder="1"/>
    <xf numFmtId="165" fontId="17" fillId="0" borderId="7" xfId="7" applyNumberFormat="1" applyFont="1" applyFill="1" applyBorder="1"/>
    <xf numFmtId="0" fontId="7" fillId="10" borderId="21" xfId="0" applyFont="1" applyFill="1" applyBorder="1" applyAlignment="1">
      <alignment horizontal="center" vertical="center" wrapText="1"/>
    </xf>
    <xf numFmtId="0" fontId="7" fillId="10" borderId="24" xfId="0" applyFont="1" applyFill="1" applyBorder="1" applyAlignment="1">
      <alignment horizontal="center" vertical="center" wrapText="1"/>
    </xf>
    <xf numFmtId="0" fontId="42" fillId="0" borderId="11" xfId="0" applyFont="1" applyFill="1" applyBorder="1" applyAlignment="1">
      <alignment horizontal="left"/>
    </xf>
    <xf numFmtId="165" fontId="0" fillId="0" borderId="7" xfId="0" applyNumberFormat="1" applyFont="1" applyFill="1" applyBorder="1"/>
    <xf numFmtId="0" fontId="17" fillId="3" borderId="7" xfId="0" applyFont="1" applyFill="1" applyBorder="1" applyAlignment="1">
      <alignment horizontal="center" vertical="center" wrapText="1"/>
    </xf>
    <xf numFmtId="9" fontId="17" fillId="0" borderId="22" xfId="8" applyFont="1" applyFill="1" applyBorder="1"/>
    <xf numFmtId="9" fontId="17" fillId="0" borderId="32" xfId="8" applyFont="1" applyFill="1" applyBorder="1"/>
    <xf numFmtId="0" fontId="42" fillId="10" borderId="25" xfId="0" applyFont="1" applyFill="1" applyBorder="1" applyAlignment="1">
      <alignment horizontal="left" vertical="top" wrapText="1"/>
    </xf>
    <xf numFmtId="0" fontId="9" fillId="10" borderId="7" xfId="0" applyFont="1" applyFill="1" applyBorder="1" applyAlignment="1">
      <alignment horizontal="center" vertical="center"/>
    </xf>
    <xf numFmtId="0" fontId="9" fillId="10" borderId="35" xfId="0" applyFont="1" applyFill="1" applyBorder="1" applyAlignment="1">
      <alignment horizontal="center" vertical="center"/>
    </xf>
    <xf numFmtId="0" fontId="9" fillId="10" borderId="22" xfId="0" applyFont="1" applyFill="1" applyBorder="1" applyAlignment="1">
      <alignment horizontal="center" vertical="center"/>
    </xf>
    <xf numFmtId="0" fontId="9" fillId="10" borderId="18" xfId="0" applyFont="1" applyFill="1" applyBorder="1" applyAlignment="1">
      <alignment horizontal="center" vertical="center" wrapText="1"/>
    </xf>
    <xf numFmtId="0" fontId="0" fillId="10" borderId="15" xfId="0" applyFill="1" applyBorder="1"/>
    <xf numFmtId="0" fontId="32" fillId="10" borderId="21" xfId="0" applyFont="1" applyFill="1" applyBorder="1" applyAlignment="1">
      <alignment horizontal="left"/>
    </xf>
    <xf numFmtId="0" fontId="0" fillId="10" borderId="22" xfId="0" applyFill="1" applyBorder="1"/>
    <xf numFmtId="0" fontId="0" fillId="10" borderId="40" xfId="0" applyFill="1" applyBorder="1"/>
    <xf numFmtId="0" fontId="0" fillId="10" borderId="23" xfId="0" applyFill="1" applyBorder="1"/>
    <xf numFmtId="0" fontId="9" fillId="10" borderId="22" xfId="0" applyFont="1" applyFill="1" applyBorder="1" applyAlignment="1">
      <alignment horizontal="center"/>
    </xf>
    <xf numFmtId="0" fontId="9" fillId="10" borderId="19" xfId="0" applyFont="1" applyFill="1" applyBorder="1" applyAlignment="1">
      <alignment horizontal="center" vertical="center" wrapText="1"/>
    </xf>
    <xf numFmtId="0" fontId="0" fillId="10" borderId="16" xfId="0" applyFill="1" applyBorder="1"/>
    <xf numFmtId="0" fontId="31" fillId="10" borderId="24" xfId="0" applyFont="1" applyFill="1" applyBorder="1" applyAlignment="1">
      <alignment horizontal="left"/>
    </xf>
    <xf numFmtId="0" fontId="0" fillId="10" borderId="14" xfId="0" applyFill="1" applyBorder="1"/>
    <xf numFmtId="0" fontId="0" fillId="10" borderId="38" xfId="0" applyFill="1" applyBorder="1"/>
    <xf numFmtId="0" fontId="0" fillId="10" borderId="25" xfId="0" applyFill="1" applyBorder="1"/>
    <xf numFmtId="0" fontId="0" fillId="10" borderId="25" xfId="0" applyFill="1" applyBorder="1" applyAlignment="1">
      <alignment horizontal="center" vertical="center"/>
    </xf>
    <xf numFmtId="0" fontId="9" fillId="10" borderId="20" xfId="0" applyFont="1" applyFill="1" applyBorder="1" applyAlignment="1">
      <alignment horizontal="center" vertical="center" wrapText="1"/>
    </xf>
    <xf numFmtId="0" fontId="0" fillId="10" borderId="17" xfId="0" applyFill="1" applyBorder="1"/>
    <xf numFmtId="0" fontId="31" fillId="10" borderId="26" xfId="0" applyFont="1" applyFill="1" applyBorder="1" applyAlignment="1">
      <alignment horizontal="left"/>
    </xf>
    <xf numFmtId="0" fontId="0" fillId="10" borderId="27" xfId="0" applyFill="1" applyBorder="1"/>
    <xf numFmtId="0" fontId="0" fillId="10" borderId="39" xfId="0" applyFill="1" applyBorder="1"/>
    <xf numFmtId="0" fontId="0" fillId="10" borderId="28" xfId="0" applyFill="1" applyBorder="1"/>
    <xf numFmtId="0" fontId="0" fillId="10" borderId="28" xfId="0" applyFill="1" applyBorder="1" applyAlignment="1">
      <alignment horizontal="center" vertical="center"/>
    </xf>
    <xf numFmtId="0" fontId="9" fillId="10" borderId="15" xfId="0" applyFont="1" applyFill="1" applyBorder="1" applyAlignment="1">
      <alignment horizontal="center" vertical="center" wrapText="1"/>
    </xf>
    <xf numFmtId="0" fontId="9" fillId="10" borderId="16" xfId="0" applyFont="1" applyFill="1" applyBorder="1" applyAlignment="1">
      <alignment horizontal="center" vertical="center" wrapText="1"/>
    </xf>
    <xf numFmtId="0" fontId="9" fillId="10" borderId="17" xfId="0" applyFont="1" applyFill="1" applyBorder="1" applyAlignment="1">
      <alignment horizontal="center" vertical="center" wrapText="1"/>
    </xf>
    <xf numFmtId="0" fontId="9" fillId="2" borderId="1" xfId="0" applyFont="1" applyFill="1" applyBorder="1" applyAlignment="1">
      <alignment horizontal="center" vertical="center" wrapText="1"/>
    </xf>
    <xf numFmtId="0" fontId="9" fillId="10" borderId="23" xfId="0" applyFont="1" applyFill="1" applyBorder="1" applyAlignment="1">
      <alignment horizontal="center" vertical="center"/>
    </xf>
    <xf numFmtId="9" fontId="17" fillId="0" borderId="14" xfId="8" applyFont="1" applyFill="1" applyBorder="1"/>
    <xf numFmtId="0" fontId="17" fillId="0" borderId="25" xfId="0" applyFont="1" applyFill="1" applyBorder="1" applyAlignment="1">
      <alignment horizontal="left" vertical="center"/>
    </xf>
    <xf numFmtId="0" fontId="17" fillId="0" borderId="45" xfId="0" applyFont="1" applyFill="1" applyBorder="1"/>
    <xf numFmtId="9" fontId="17" fillId="0" borderId="36" xfId="0" applyNumberFormat="1" applyFont="1" applyFill="1" applyBorder="1"/>
    <xf numFmtId="9" fontId="17" fillId="0" borderId="40" xfId="8" applyFont="1" applyFill="1" applyBorder="1"/>
    <xf numFmtId="9" fontId="17" fillId="0" borderId="23" xfId="8" applyFont="1" applyFill="1" applyBorder="1" applyAlignment="1">
      <alignment horizontal="center" vertical="center"/>
    </xf>
    <xf numFmtId="9" fontId="17" fillId="0" borderId="38" xfId="8" applyFont="1" applyFill="1" applyBorder="1"/>
    <xf numFmtId="9" fontId="17" fillId="0" borderId="25" xfId="8" applyFont="1" applyFill="1" applyBorder="1" applyAlignment="1">
      <alignment horizontal="center" vertical="center"/>
    </xf>
    <xf numFmtId="9" fontId="17" fillId="0" borderId="27" xfId="8" applyFont="1" applyFill="1" applyBorder="1"/>
    <xf numFmtId="9" fontId="17" fillId="0" borderId="39" xfId="8" applyFont="1" applyFill="1" applyBorder="1"/>
    <xf numFmtId="0" fontId="17" fillId="0" borderId="7" xfId="0" applyFont="1" applyFill="1" applyBorder="1"/>
    <xf numFmtId="0" fontId="17" fillId="0" borderId="7" xfId="0" applyFont="1" applyFill="1" applyBorder="1" applyAlignment="1">
      <alignment horizontal="center" vertical="center"/>
    </xf>
    <xf numFmtId="43" fontId="17" fillId="0" borderId="7" xfId="7" applyFont="1" applyFill="1" applyBorder="1"/>
    <xf numFmtId="165" fontId="17" fillId="0" borderId="7" xfId="0" applyNumberFormat="1" applyFont="1" applyFill="1" applyBorder="1"/>
    <xf numFmtId="165" fontId="9" fillId="0" borderId="7" xfId="7" applyNumberFormat="1" applyFont="1" applyFill="1" applyBorder="1"/>
    <xf numFmtId="0" fontId="44" fillId="0" borderId="0" xfId="0" applyNumberFormat="1" applyFont="1" applyFill="1" applyBorder="1"/>
    <xf numFmtId="0" fontId="22" fillId="0" borderId="14" xfId="0" applyFont="1" applyFill="1" applyBorder="1" applyAlignment="1">
      <alignment horizontal="center" vertical="center" wrapText="1"/>
    </xf>
    <xf numFmtId="0" fontId="22" fillId="0" borderId="24" xfId="0" applyFont="1" applyFill="1" applyBorder="1" applyAlignment="1">
      <alignment horizontal="center" vertical="center" wrapText="1"/>
    </xf>
    <xf numFmtId="164" fontId="10" fillId="0" borderId="8" xfId="0" applyNumberFormat="1" applyFont="1" applyFill="1" applyBorder="1" applyAlignment="1">
      <alignment horizontal="center" vertical="center" wrapText="1"/>
    </xf>
    <xf numFmtId="165" fontId="17" fillId="0" borderId="7" xfId="7" applyNumberFormat="1" applyFont="1" applyFill="1" applyBorder="1" applyAlignment="1">
      <alignment horizontal="center" vertical="center"/>
    </xf>
    <xf numFmtId="0" fontId="0" fillId="0" borderId="14" xfId="0" applyFont="1" applyFill="1" applyBorder="1" applyAlignment="1">
      <alignment vertical="center"/>
    </xf>
    <xf numFmtId="0" fontId="0" fillId="0" borderId="14" xfId="0" applyFont="1" applyFill="1" applyBorder="1" applyAlignment="1">
      <alignment vertical="center" wrapText="1"/>
    </xf>
    <xf numFmtId="0" fontId="7" fillId="12" borderId="14" xfId="4" applyFont="1" applyFill="1" applyBorder="1" applyAlignment="1">
      <alignment horizontal="center" vertical="center" wrapText="1"/>
    </xf>
    <xf numFmtId="0" fontId="7" fillId="13" borderId="14" xfId="4" applyFont="1" applyFill="1" applyBorder="1" applyAlignment="1">
      <alignment horizontal="center" vertical="center" wrapText="1"/>
    </xf>
    <xf numFmtId="0" fontId="7" fillId="14" borderId="14" xfId="4" applyFont="1" applyFill="1" applyBorder="1" applyAlignment="1">
      <alignment horizontal="center" vertical="center" wrapText="1"/>
    </xf>
    <xf numFmtId="0" fontId="7" fillId="0" borderId="0" xfId="0" applyFont="1" applyFill="1" applyBorder="1" applyAlignment="1">
      <alignment vertical="center"/>
    </xf>
    <xf numFmtId="0" fontId="0" fillId="0" borderId="0" xfId="0" applyFont="1" applyFill="1" applyBorder="1" applyAlignment="1">
      <alignment vertical="center"/>
    </xf>
    <xf numFmtId="0" fontId="0" fillId="0" borderId="0" xfId="0" applyFont="1" applyFill="1" applyBorder="1" applyAlignment="1">
      <alignment vertical="center" wrapText="1"/>
    </xf>
    <xf numFmtId="0" fontId="48" fillId="0" borderId="14" xfId="0" applyFont="1" applyFill="1" applyBorder="1" applyAlignment="1">
      <alignment vertical="center" wrapText="1"/>
    </xf>
    <xf numFmtId="0" fontId="44" fillId="0" borderId="14" xfId="0" applyFont="1" applyFill="1" applyBorder="1" applyAlignment="1">
      <alignment vertical="center" wrapText="1"/>
    </xf>
    <xf numFmtId="0" fontId="44" fillId="0" borderId="14" xfId="0" applyFont="1" applyFill="1" applyBorder="1" applyAlignment="1">
      <alignment vertical="center"/>
    </xf>
    <xf numFmtId="0" fontId="46" fillId="0" borderId="0" xfId="9" applyFont="1" applyFill="1" applyBorder="1" applyAlignment="1">
      <alignment vertical="center" wrapText="1"/>
    </xf>
    <xf numFmtId="0" fontId="19" fillId="0" borderId="14" xfId="0" applyFont="1" applyFill="1" applyBorder="1" applyAlignment="1">
      <alignment vertical="center" wrapText="1"/>
    </xf>
    <xf numFmtId="0" fontId="19" fillId="0" borderId="14" xfId="0" applyFont="1" applyFill="1" applyBorder="1" applyAlignment="1">
      <alignment vertical="center"/>
    </xf>
    <xf numFmtId="0" fontId="19" fillId="0" borderId="0" xfId="0" applyFont="1" applyFill="1" applyBorder="1" applyAlignment="1">
      <alignment horizontal="right" vertical="center" wrapText="1"/>
    </xf>
    <xf numFmtId="0" fontId="44" fillId="0" borderId="0" xfId="0" applyFont="1" applyFill="1" applyBorder="1" applyAlignment="1">
      <alignment horizontal="right" vertical="center" wrapText="1"/>
    </xf>
    <xf numFmtId="0" fontId="0" fillId="0" borderId="0" xfId="0" applyFont="1" applyFill="1" applyBorder="1" applyAlignment="1">
      <alignment horizontal="right" vertical="center"/>
    </xf>
    <xf numFmtId="0" fontId="19" fillId="8" borderId="14" xfId="0" applyFont="1" applyFill="1" applyBorder="1" applyAlignment="1">
      <alignment vertical="center" wrapText="1"/>
    </xf>
    <xf numFmtId="0" fontId="46" fillId="0" borderId="0" xfId="0" applyFont="1" applyFill="1" applyBorder="1" applyAlignment="1">
      <alignment vertical="center" wrapText="1"/>
    </xf>
    <xf numFmtId="0" fontId="49" fillId="0" borderId="14" xfId="0" applyFont="1" applyFill="1" applyBorder="1" applyAlignment="1">
      <alignment vertical="center"/>
    </xf>
    <xf numFmtId="0" fontId="48" fillId="0" borderId="14" xfId="0" applyFont="1" applyFill="1" applyBorder="1" applyAlignment="1">
      <alignment vertical="center"/>
    </xf>
    <xf numFmtId="0" fontId="14" fillId="0" borderId="0" xfId="0" applyFont="1" applyFill="1" applyBorder="1" applyAlignment="1">
      <alignment vertical="center"/>
    </xf>
    <xf numFmtId="0" fontId="14" fillId="0" borderId="14" xfId="0" applyFont="1" applyFill="1" applyBorder="1" applyAlignment="1">
      <alignment vertical="center"/>
    </xf>
    <xf numFmtId="0" fontId="17" fillId="0" borderId="0" xfId="0" applyFont="1" applyFill="1" applyBorder="1" applyAlignment="1">
      <alignment vertical="center" wrapText="1"/>
    </xf>
    <xf numFmtId="165" fontId="33" fillId="0" borderId="14" xfId="7" applyNumberFormat="1" applyFont="1" applyFill="1" applyBorder="1" applyAlignment="1">
      <alignment vertical="center"/>
    </xf>
    <xf numFmtId="165" fontId="33" fillId="0" borderId="14" xfId="7" applyNumberFormat="1" applyFont="1" applyFill="1" applyBorder="1" applyAlignment="1">
      <alignment vertical="center" wrapText="1"/>
    </xf>
    <xf numFmtId="0" fontId="0" fillId="3" borderId="14" xfId="0" applyFont="1" applyFill="1" applyBorder="1" applyAlignment="1">
      <alignment horizontal="left" vertical="center" wrapText="1"/>
    </xf>
    <xf numFmtId="0" fontId="19" fillId="3" borderId="14" xfId="0" applyFont="1" applyFill="1" applyBorder="1" applyAlignment="1">
      <alignment vertical="center" wrapText="1"/>
    </xf>
    <xf numFmtId="0" fontId="48" fillId="3" borderId="14" xfId="0" applyFont="1" applyFill="1" applyBorder="1" applyAlignment="1">
      <alignment vertical="center" wrapText="1"/>
    </xf>
    <xf numFmtId="0" fontId="19" fillId="3" borderId="14" xfId="0" applyFont="1" applyFill="1" applyBorder="1" applyAlignment="1">
      <alignment vertical="center"/>
    </xf>
    <xf numFmtId="0" fontId="0" fillId="3" borderId="14" xfId="0" applyFont="1" applyFill="1" applyBorder="1" applyAlignment="1">
      <alignment vertical="center"/>
    </xf>
    <xf numFmtId="165" fontId="33" fillId="3" borderId="14" xfId="7" applyNumberFormat="1" applyFont="1" applyFill="1" applyBorder="1" applyAlignment="1">
      <alignment vertical="center"/>
    </xf>
    <xf numFmtId="0" fontId="0" fillId="3" borderId="14" xfId="0" applyFont="1" applyFill="1" applyBorder="1" applyAlignment="1">
      <alignment vertical="center" wrapText="1"/>
    </xf>
    <xf numFmtId="0" fontId="49" fillId="3" borderId="14" xfId="0" applyFont="1" applyFill="1" applyBorder="1" applyAlignment="1">
      <alignment vertical="center"/>
    </xf>
    <xf numFmtId="0" fontId="44" fillId="3" borderId="14" xfId="0" applyFont="1" applyFill="1" applyBorder="1" applyAlignment="1">
      <alignment vertical="center" wrapText="1"/>
    </xf>
    <xf numFmtId="165" fontId="33" fillId="3" borderId="14" xfId="7" applyNumberFormat="1" applyFont="1" applyFill="1" applyBorder="1" applyAlignment="1">
      <alignment vertical="center" wrapText="1"/>
    </xf>
    <xf numFmtId="0" fontId="19" fillId="3" borderId="14" xfId="0" applyFont="1" applyFill="1" applyBorder="1" applyAlignment="1">
      <alignment horizontal="left" vertical="center" wrapText="1"/>
    </xf>
    <xf numFmtId="0" fontId="19" fillId="3" borderId="14" xfId="0" applyFont="1" applyFill="1" applyBorder="1" applyAlignment="1">
      <alignment horizontal="left" vertical="center"/>
    </xf>
    <xf numFmtId="0" fontId="7" fillId="3" borderId="14" xfId="0" applyFont="1" applyFill="1" applyBorder="1" applyAlignment="1">
      <alignment horizontal="left" vertical="center" wrapText="1"/>
    </xf>
    <xf numFmtId="0" fontId="7" fillId="3" borderId="14" xfId="0" applyFont="1" applyFill="1" applyBorder="1" applyAlignment="1">
      <alignment vertical="center" wrapText="1"/>
    </xf>
    <xf numFmtId="0" fontId="7" fillId="3" borderId="14" xfId="0" applyFont="1" applyFill="1" applyBorder="1" applyAlignment="1">
      <alignment vertical="center"/>
    </xf>
    <xf numFmtId="165" fontId="7" fillId="3" borderId="14" xfId="7" applyNumberFormat="1" applyFont="1" applyFill="1" applyBorder="1" applyAlignment="1">
      <alignment vertical="center"/>
    </xf>
    <xf numFmtId="0" fontId="7" fillId="0" borderId="14" xfId="0" applyFont="1" applyFill="1" applyBorder="1" applyAlignment="1">
      <alignment vertical="center" wrapText="1"/>
    </xf>
    <xf numFmtId="0" fontId="7" fillId="16" borderId="14" xfId="0" applyFont="1" applyFill="1" applyBorder="1" applyAlignment="1">
      <alignment horizontal="center" vertical="center"/>
    </xf>
    <xf numFmtId="0" fontId="7" fillId="16" borderId="14" xfId="0" applyFont="1" applyFill="1" applyBorder="1" applyAlignment="1">
      <alignment horizontal="center" vertical="center" wrapText="1"/>
    </xf>
    <xf numFmtId="0" fontId="48" fillId="16" borderId="14" xfId="0" applyFont="1" applyFill="1" applyBorder="1" applyAlignment="1">
      <alignment horizontal="center" vertical="center" wrapText="1"/>
    </xf>
    <xf numFmtId="0" fontId="48" fillId="16" borderId="38" xfId="0" applyFont="1" applyFill="1" applyBorder="1" applyAlignment="1">
      <alignment horizontal="center" vertical="center"/>
    </xf>
    <xf numFmtId="0" fontId="48" fillId="16" borderId="14" xfId="0" applyFont="1" applyFill="1" applyBorder="1" applyAlignment="1">
      <alignment horizontal="center" vertical="center"/>
    </xf>
    <xf numFmtId="0" fontId="0" fillId="17" borderId="47" xfId="0" applyFill="1" applyBorder="1"/>
    <xf numFmtId="0" fontId="0" fillId="17" borderId="41" xfId="0" applyFill="1" applyBorder="1"/>
    <xf numFmtId="0" fontId="0" fillId="17" borderId="45" xfId="0" applyFill="1" applyBorder="1"/>
    <xf numFmtId="0" fontId="19" fillId="0" borderId="38" xfId="0" applyFont="1" applyFill="1" applyBorder="1"/>
    <xf numFmtId="43" fontId="0" fillId="0" borderId="14" xfId="0" applyNumberFormat="1" applyBorder="1"/>
    <xf numFmtId="43" fontId="0" fillId="0" borderId="14" xfId="7" applyFont="1" applyBorder="1"/>
    <xf numFmtId="43" fontId="0" fillId="0" borderId="0" xfId="0" applyNumberFormat="1"/>
    <xf numFmtId="0" fontId="48" fillId="18" borderId="51" xfId="0" applyFont="1" applyFill="1" applyBorder="1"/>
    <xf numFmtId="43" fontId="7" fillId="18" borderId="51" xfId="0" applyNumberFormat="1" applyFont="1" applyFill="1" applyBorder="1"/>
    <xf numFmtId="0" fontId="19" fillId="0" borderId="52" xfId="0" applyFont="1" applyFill="1" applyBorder="1"/>
    <xf numFmtId="0" fontId="48" fillId="18" borderId="53" xfId="0" applyFont="1" applyFill="1" applyBorder="1"/>
    <xf numFmtId="0" fontId="19" fillId="15" borderId="44" xfId="0" applyFont="1" applyFill="1" applyBorder="1"/>
    <xf numFmtId="43" fontId="0" fillId="15" borderId="44" xfId="0" applyNumberFormat="1" applyFill="1" applyBorder="1"/>
    <xf numFmtId="0" fontId="19" fillId="15" borderId="14" xfId="0" applyFont="1" applyFill="1" applyBorder="1"/>
    <xf numFmtId="43" fontId="0" fillId="15" borderId="14" xfId="0" applyNumberFormat="1" applyFill="1" applyBorder="1"/>
    <xf numFmtId="0" fontId="19" fillId="0" borderId="0" xfId="0" applyFont="1" applyFill="1" applyBorder="1"/>
    <xf numFmtId="0" fontId="0" fillId="17" borderId="14" xfId="0" applyFill="1" applyBorder="1"/>
    <xf numFmtId="0" fontId="0" fillId="17" borderId="41" xfId="0" applyFill="1" applyBorder="1" applyAlignment="1">
      <alignment horizontal="center"/>
    </xf>
    <xf numFmtId="0" fontId="0" fillId="17" borderId="45" xfId="0" applyFill="1" applyBorder="1" applyAlignment="1">
      <alignment horizontal="center"/>
    </xf>
    <xf numFmtId="0" fontId="0" fillId="17" borderId="14" xfId="0" applyFill="1" applyBorder="1" applyAlignment="1">
      <alignment horizontal="center"/>
    </xf>
    <xf numFmtId="4" fontId="0" fillId="0" borderId="0" xfId="0" applyNumberFormat="1"/>
    <xf numFmtId="0" fontId="2" fillId="0" borderId="0" xfId="0" applyFont="1" applyAlignment="1">
      <alignment horizontal="left" indent="1"/>
    </xf>
    <xf numFmtId="4" fontId="2" fillId="0" borderId="0" xfId="0" applyNumberFormat="1" applyFont="1"/>
    <xf numFmtId="0" fontId="2" fillId="0" borderId="0" xfId="0" applyFont="1"/>
    <xf numFmtId="43" fontId="2" fillId="0" borderId="0" xfId="0" applyNumberFormat="1" applyFont="1"/>
    <xf numFmtId="0" fontId="2" fillId="17" borderId="0" xfId="0" applyFont="1" applyFill="1" applyAlignment="1">
      <alignment horizontal="left" indent="1"/>
    </xf>
    <xf numFmtId="0" fontId="2" fillId="17" borderId="0" xfId="0" applyFont="1" applyFill="1" applyAlignment="1">
      <alignment horizontal="left" indent="3"/>
    </xf>
    <xf numFmtId="0" fontId="2" fillId="17" borderId="0" xfId="0" applyFont="1" applyFill="1" applyAlignment="1">
      <alignment horizontal="left" indent="2"/>
    </xf>
    <xf numFmtId="0" fontId="8" fillId="17" borderId="0" xfId="0" applyFont="1" applyFill="1"/>
    <xf numFmtId="0" fontId="8" fillId="0" borderId="0" xfId="0" applyFont="1" applyAlignment="1">
      <alignment horizontal="center"/>
    </xf>
    <xf numFmtId="0" fontId="0" fillId="0" borderId="0" xfId="0" applyNumberFormat="1"/>
    <xf numFmtId="0" fontId="0" fillId="10" borderId="0" xfId="0" applyFill="1"/>
    <xf numFmtId="0" fontId="0" fillId="0" borderId="0" xfId="0" pivotButton="1"/>
    <xf numFmtId="0" fontId="8" fillId="17" borderId="0" xfId="0" applyFont="1" applyFill="1" applyAlignment="1">
      <alignment horizontal="left" indent="1"/>
    </xf>
    <xf numFmtId="0" fontId="52" fillId="0" borderId="0" xfId="0" applyFont="1"/>
    <xf numFmtId="0" fontId="53" fillId="0" borderId="0" xfId="0" applyFont="1"/>
    <xf numFmtId="2" fontId="8" fillId="19" borderId="54" xfId="0" applyNumberFormat="1" applyFont="1" applyFill="1" applyBorder="1" applyAlignment="1">
      <alignment horizontal="left" indent="1"/>
    </xf>
    <xf numFmtId="2" fontId="8" fillId="19" borderId="54" xfId="0" applyNumberFormat="1" applyFont="1" applyFill="1" applyBorder="1" applyAlignment="1">
      <alignment horizontal="right" indent="1"/>
    </xf>
    <xf numFmtId="4" fontId="7" fillId="16" borderId="55" xfId="0" applyNumberFormat="1" applyFont="1" applyFill="1" applyBorder="1"/>
    <xf numFmtId="0" fontId="7" fillId="16" borderId="55" xfId="0" applyFont="1" applyFill="1" applyBorder="1"/>
    <xf numFmtId="0" fontId="54" fillId="17" borderId="0" xfId="0" applyFont="1" applyFill="1"/>
    <xf numFmtId="0" fontId="54" fillId="17" borderId="0" xfId="0" applyFont="1" applyFill="1" applyAlignment="1">
      <alignment horizontal="left"/>
    </xf>
    <xf numFmtId="0" fontId="7" fillId="3" borderId="1" xfId="0" applyFont="1" applyFill="1" applyBorder="1" applyAlignment="1">
      <alignment horizontal="center" vertical="center" wrapText="1"/>
    </xf>
    <xf numFmtId="1" fontId="17" fillId="0" borderId="35" xfId="8" applyNumberFormat="1" applyFont="1" applyFill="1" applyBorder="1"/>
    <xf numFmtId="0" fontId="20" fillId="0" borderId="0" xfId="0" applyFont="1" applyAlignment="1">
      <alignment horizontal="left" vertical="center" wrapText="1" indent="5"/>
    </xf>
    <xf numFmtId="0" fontId="42" fillId="6" borderId="29" xfId="0" applyFont="1" applyFill="1" applyBorder="1" applyAlignment="1">
      <alignment horizontal="center" wrapText="1"/>
    </xf>
    <xf numFmtId="0" fontId="0" fillId="0" borderId="16" xfId="0" applyBorder="1" applyAlignment="1">
      <alignment vertical="top"/>
    </xf>
    <xf numFmtId="0" fontId="44" fillId="0" borderId="0" xfId="0" applyFont="1"/>
    <xf numFmtId="0" fontId="7" fillId="3" borderId="1" xfId="0" applyFont="1" applyFill="1" applyBorder="1" applyAlignment="1">
      <alignment horizontal="center" vertical="center" wrapText="1"/>
    </xf>
    <xf numFmtId="0" fontId="58" fillId="6" borderId="0" xfId="0" applyFont="1" applyFill="1"/>
    <xf numFmtId="0" fontId="7" fillId="6" borderId="0" xfId="0" applyFont="1" applyFill="1"/>
    <xf numFmtId="0" fontId="7" fillId="6" borderId="0" xfId="0" applyFont="1" applyFill="1" applyAlignment="1">
      <alignment horizontal="right"/>
    </xf>
    <xf numFmtId="0" fontId="59" fillId="6" borderId="0" xfId="0" applyFont="1" applyFill="1"/>
    <xf numFmtId="43" fontId="17" fillId="0" borderId="7" xfId="0" applyNumberFormat="1" applyFont="1" applyFill="1" applyBorder="1"/>
    <xf numFmtId="0" fontId="42" fillId="0" borderId="22" xfId="0" applyFont="1" applyFill="1" applyBorder="1"/>
    <xf numFmtId="0" fontId="42" fillId="0" borderId="36" xfId="0" applyFont="1" applyFill="1" applyBorder="1"/>
    <xf numFmtId="0" fontId="42" fillId="0" borderId="14" xfId="0" applyFont="1" applyFill="1" applyBorder="1"/>
    <xf numFmtId="0" fontId="42" fillId="0" borderId="17" xfId="0" applyFont="1" applyFill="1" applyBorder="1" applyAlignment="1">
      <alignment horizontal="center"/>
    </xf>
    <xf numFmtId="0" fontId="42" fillId="0" borderId="37" xfId="0" applyFont="1" applyFill="1" applyBorder="1"/>
    <xf numFmtId="0" fontId="42" fillId="0" borderId="27" xfId="0" applyFont="1" applyFill="1" applyBorder="1"/>
    <xf numFmtId="0" fontId="42" fillId="0" borderId="18" xfId="0" applyFont="1" applyFill="1" applyBorder="1" applyAlignment="1">
      <alignment horizontal="center" vertical="center" wrapText="1"/>
    </xf>
    <xf numFmtId="3" fontId="42" fillId="0" borderId="35" xfId="0" applyNumberFormat="1" applyFont="1" applyFill="1" applyBorder="1" applyAlignment="1">
      <alignment horizontal="center"/>
    </xf>
    <xf numFmtId="1" fontId="17" fillId="0" borderId="36" xfId="8" applyNumberFormat="1" applyFont="1" applyFill="1" applyBorder="1"/>
    <xf numFmtId="166" fontId="17" fillId="0" borderId="35" xfId="8" applyNumberFormat="1" applyFont="1" applyFill="1" applyBorder="1"/>
    <xf numFmtId="166" fontId="17" fillId="0" borderId="36" xfId="8" applyNumberFormat="1" applyFont="1" applyFill="1" applyBorder="1"/>
    <xf numFmtId="166" fontId="42" fillId="0" borderId="35" xfId="8" applyNumberFormat="1" applyFont="1" applyFill="1" applyBorder="1"/>
    <xf numFmtId="166" fontId="42" fillId="0" borderId="48" xfId="8" applyNumberFormat="1" applyFont="1" applyFill="1" applyBorder="1"/>
    <xf numFmtId="166" fontId="42" fillId="0" borderId="36" xfId="8" applyNumberFormat="1" applyFont="1" applyFill="1" applyBorder="1"/>
    <xf numFmtId="166" fontId="19" fillId="0" borderId="36" xfId="0" applyNumberFormat="1" applyFont="1" applyFill="1" applyBorder="1"/>
    <xf numFmtId="166" fontId="42" fillId="0" borderId="45" xfId="8" applyNumberFormat="1" applyFont="1" applyFill="1" applyBorder="1"/>
    <xf numFmtId="166" fontId="42" fillId="0" borderId="45" xfId="0" applyNumberFormat="1" applyFont="1" applyFill="1" applyBorder="1"/>
    <xf numFmtId="166" fontId="19" fillId="0" borderId="45" xfId="0" applyNumberFormat="1" applyFont="1" applyFill="1" applyBorder="1"/>
    <xf numFmtId="166" fontId="17" fillId="0" borderId="22" xfId="8" applyNumberFormat="1" applyFont="1" applyFill="1" applyBorder="1"/>
    <xf numFmtId="167" fontId="17" fillId="0" borderId="32" xfId="8" applyNumberFormat="1" applyFont="1" applyFill="1" applyBorder="1"/>
    <xf numFmtId="166" fontId="17" fillId="0" borderId="32" xfId="8" applyNumberFormat="1" applyFont="1" applyFill="1" applyBorder="1"/>
    <xf numFmtId="166" fontId="17" fillId="0" borderId="32" xfId="0" applyNumberFormat="1" applyFont="1" applyFill="1" applyBorder="1"/>
    <xf numFmtId="166" fontId="0" fillId="0" borderId="32" xfId="0" applyNumberFormat="1" applyFont="1" applyFill="1" applyBorder="1"/>
    <xf numFmtId="166" fontId="0" fillId="0" borderId="27" xfId="0" applyNumberFormat="1" applyFont="1" applyFill="1" applyBorder="1"/>
    <xf numFmtId="166" fontId="0" fillId="0" borderId="36" xfId="0" applyNumberFormat="1" applyFont="1" applyFill="1" applyBorder="1"/>
    <xf numFmtId="166" fontId="0" fillId="0" borderId="37" xfId="0" applyNumberFormat="1" applyFont="1" applyFill="1" applyBorder="1"/>
    <xf numFmtId="166" fontId="17" fillId="0" borderId="40" xfId="8" applyNumberFormat="1" applyFont="1" applyFill="1" applyBorder="1"/>
    <xf numFmtId="166" fontId="17" fillId="0" borderId="14" xfId="8" applyNumberFormat="1" applyFont="1" applyFill="1" applyBorder="1"/>
    <xf numFmtId="166" fontId="17" fillId="0" borderId="38" xfId="8" applyNumberFormat="1" applyFont="1" applyFill="1" applyBorder="1"/>
    <xf numFmtId="166" fontId="17" fillId="0" borderId="47" xfId="8" applyNumberFormat="1" applyFont="1" applyFill="1" applyBorder="1"/>
    <xf numFmtId="166" fontId="17" fillId="0" borderId="47" xfId="0" applyNumberFormat="1" applyFont="1" applyFill="1" applyBorder="1"/>
    <xf numFmtId="166" fontId="17" fillId="0" borderId="27" xfId="0" applyNumberFormat="1" applyFont="1" applyFill="1" applyBorder="1"/>
    <xf numFmtId="166" fontId="17" fillId="0" borderId="39" xfId="0" applyNumberFormat="1" applyFont="1" applyFill="1" applyBorder="1"/>
    <xf numFmtId="166" fontId="17" fillId="0" borderId="45" xfId="0" applyNumberFormat="1" applyFont="1" applyFill="1" applyBorder="1"/>
    <xf numFmtId="166" fontId="17" fillId="0" borderId="14" xfId="0" applyNumberFormat="1" applyFont="1" applyFill="1" applyBorder="1"/>
    <xf numFmtId="166" fontId="17" fillId="0" borderId="37" xfId="8" applyNumberFormat="1" applyFont="1" applyFill="1" applyBorder="1"/>
    <xf numFmtId="166" fontId="17" fillId="0" borderId="27" xfId="8" applyNumberFormat="1" applyFont="1" applyFill="1" applyBorder="1"/>
    <xf numFmtId="166" fontId="17" fillId="0" borderId="36" xfId="0" applyNumberFormat="1" applyFont="1" applyFill="1" applyBorder="1"/>
    <xf numFmtId="166" fontId="0" fillId="0" borderId="0" xfId="0" applyNumberFormat="1"/>
    <xf numFmtId="164" fontId="10" fillId="3" borderId="1" xfId="0" applyNumberFormat="1" applyFont="1" applyFill="1" applyBorder="1" applyAlignment="1">
      <alignment horizontal="center" vertical="center" wrapText="1"/>
    </xf>
    <xf numFmtId="164" fontId="10" fillId="3" borderId="5" xfId="0" applyNumberFormat="1" applyFont="1" applyFill="1" applyBorder="1" applyAlignment="1">
      <alignment horizontal="center" vertical="center" wrapText="1"/>
    </xf>
    <xf numFmtId="164" fontId="10" fillId="3" borderId="9" xfId="0" applyNumberFormat="1" applyFont="1" applyFill="1" applyBorder="1" applyAlignment="1">
      <alignment horizontal="center" vertical="center" wrapText="1"/>
    </xf>
    <xf numFmtId="0" fontId="7" fillId="3" borderId="29" xfId="0" applyFont="1" applyFill="1" applyBorder="1" applyAlignment="1">
      <alignment horizontal="center" vertical="center"/>
    </xf>
    <xf numFmtId="0" fontId="7" fillId="3" borderId="30" xfId="0" applyFont="1" applyFill="1" applyBorder="1" applyAlignment="1">
      <alignment horizontal="center" vertical="center"/>
    </xf>
    <xf numFmtId="0" fontId="7" fillId="3" borderId="31" xfId="0" applyFont="1" applyFill="1" applyBorder="1" applyAlignment="1">
      <alignment horizontal="center" vertical="center"/>
    </xf>
    <xf numFmtId="0" fontId="8" fillId="3" borderId="2" xfId="0" applyFont="1" applyFill="1" applyBorder="1" applyAlignment="1">
      <alignment horizontal="center" vertical="center" wrapText="1"/>
    </xf>
    <xf numFmtId="0" fontId="8" fillId="3" borderId="11" xfId="0" applyFont="1" applyFill="1" applyBorder="1" applyAlignment="1">
      <alignment horizontal="center" vertical="center" wrapText="1"/>
    </xf>
    <xf numFmtId="0" fontId="8" fillId="3" borderId="6" xfId="0" applyFont="1" applyFill="1" applyBorder="1" applyAlignment="1">
      <alignment horizontal="center" vertical="center" wrapText="1"/>
    </xf>
    <xf numFmtId="0" fontId="7" fillId="3" borderId="2" xfId="0" applyFont="1" applyFill="1" applyBorder="1" applyAlignment="1">
      <alignment horizontal="center" vertical="center" wrapText="1"/>
    </xf>
    <xf numFmtId="0" fontId="7" fillId="3" borderId="11" xfId="0" applyFont="1" applyFill="1" applyBorder="1" applyAlignment="1">
      <alignment horizontal="center" vertical="center" wrapText="1"/>
    </xf>
    <xf numFmtId="0" fontId="7" fillId="3" borderId="6" xfId="0" applyFont="1" applyFill="1" applyBorder="1" applyAlignment="1">
      <alignment horizontal="center" vertical="center" wrapText="1"/>
    </xf>
    <xf numFmtId="0" fontId="22" fillId="3" borderId="2" xfId="0" applyFont="1" applyFill="1" applyBorder="1" applyAlignment="1">
      <alignment horizontal="center" vertical="center"/>
    </xf>
    <xf numFmtId="0" fontId="22" fillId="3" borderId="6" xfId="0" applyFont="1" applyFill="1" applyBorder="1" applyAlignment="1">
      <alignment horizontal="center" vertical="center"/>
    </xf>
    <xf numFmtId="0" fontId="4" fillId="17" borderId="0" xfId="0" applyFont="1" applyFill="1" applyAlignment="1">
      <alignment horizontal="center"/>
    </xf>
    <xf numFmtId="0" fontId="3" fillId="17" borderId="0" xfId="0" applyFont="1" applyFill="1" applyAlignment="1">
      <alignment horizontal="center"/>
    </xf>
    <xf numFmtId="0" fontId="0" fillId="0" borderId="14" xfId="0" applyFont="1" applyFill="1" applyBorder="1" applyAlignment="1">
      <alignment horizontal="left" vertical="center" wrapText="1"/>
    </xf>
    <xf numFmtId="0" fontId="7" fillId="12" borderId="14" xfId="4" applyFont="1" applyFill="1" applyBorder="1" applyAlignment="1">
      <alignment horizontal="center" vertical="center" wrapText="1"/>
    </xf>
    <xf numFmtId="0" fontId="7" fillId="13" borderId="14" xfId="4" applyFont="1" applyFill="1" applyBorder="1" applyAlignment="1">
      <alignment horizontal="center" vertical="center" wrapText="1"/>
    </xf>
    <xf numFmtId="0" fontId="7" fillId="14" borderId="14" xfId="4" applyFont="1" applyFill="1" applyBorder="1" applyAlignment="1">
      <alignment horizontal="center" vertical="center" wrapText="1"/>
    </xf>
    <xf numFmtId="165" fontId="33" fillId="0" borderId="14" xfId="7" applyNumberFormat="1" applyFont="1" applyFill="1" applyBorder="1" applyAlignment="1">
      <alignment horizontal="center" vertical="center" wrapText="1"/>
    </xf>
    <xf numFmtId="165" fontId="33" fillId="0" borderId="14" xfId="7" applyNumberFormat="1" applyFont="1" applyFill="1" applyBorder="1" applyAlignment="1">
      <alignment horizontal="center" vertical="center"/>
    </xf>
    <xf numFmtId="0" fontId="7" fillId="0" borderId="14" xfId="0" applyFont="1" applyFill="1" applyBorder="1" applyAlignment="1">
      <alignment horizontal="left" vertical="center" wrapText="1"/>
    </xf>
    <xf numFmtId="0" fontId="50" fillId="0" borderId="14" xfId="0" applyFont="1" applyFill="1" applyBorder="1" applyAlignment="1">
      <alignment horizontal="left" vertical="center" wrapText="1"/>
    </xf>
    <xf numFmtId="0" fontId="19" fillId="0" borderId="14" xfId="0" applyFont="1" applyFill="1" applyBorder="1" applyAlignment="1">
      <alignment horizontal="left" vertical="center" wrapText="1"/>
    </xf>
    <xf numFmtId="0" fontId="19" fillId="0" borderId="14" xfId="0" applyFont="1" applyFill="1" applyBorder="1" applyAlignment="1">
      <alignment horizontal="left" vertical="center"/>
    </xf>
    <xf numFmtId="0" fontId="7" fillId="0" borderId="0" xfId="0" applyFont="1" applyFill="1" applyBorder="1" applyAlignment="1">
      <alignment vertical="center"/>
    </xf>
    <xf numFmtId="0" fontId="7" fillId="16" borderId="14" xfId="0" applyFont="1" applyFill="1" applyBorder="1" applyAlignment="1">
      <alignment horizontal="center" vertical="center" wrapText="1"/>
    </xf>
    <xf numFmtId="0" fontId="48" fillId="0" borderId="14" xfId="0" applyFont="1" applyFill="1" applyBorder="1" applyAlignment="1">
      <alignment horizontal="center" vertical="center" wrapText="1"/>
    </xf>
    <xf numFmtId="0" fontId="49" fillId="0" borderId="14" xfId="0" applyFont="1" applyFill="1" applyBorder="1" applyAlignment="1">
      <alignment horizontal="center" vertical="center" wrapText="1"/>
    </xf>
    <xf numFmtId="0" fontId="48" fillId="8" borderId="14" xfId="0" applyFont="1" applyFill="1" applyBorder="1" applyAlignment="1">
      <alignment horizontal="center" vertical="center" wrapText="1"/>
    </xf>
    <xf numFmtId="0" fontId="14" fillId="0" borderId="14" xfId="0" applyFont="1" applyBorder="1" applyAlignment="1">
      <alignment horizontal="center" vertical="center" wrapText="1"/>
    </xf>
    <xf numFmtId="0" fontId="14" fillId="0" borderId="14" xfId="0" applyFont="1" applyBorder="1" applyAlignment="1">
      <alignment horizontal="center" vertical="center"/>
    </xf>
    <xf numFmtId="0" fontId="48" fillId="0" borderId="14" xfId="0" applyFont="1" applyFill="1" applyBorder="1" applyAlignment="1">
      <alignment horizontal="center" vertical="center"/>
    </xf>
    <xf numFmtId="0" fontId="0" fillId="0" borderId="14" xfId="0" applyFill="1" applyBorder="1" applyAlignment="1">
      <alignment vertical="center"/>
    </xf>
    <xf numFmtId="0" fontId="0" fillId="0" borderId="41" xfId="0" applyFill="1" applyBorder="1" applyAlignment="1">
      <alignment vertical="center"/>
    </xf>
    <xf numFmtId="0" fontId="0" fillId="0" borderId="0" xfId="0" applyFill="1" applyAlignment="1">
      <alignment vertical="center"/>
    </xf>
    <xf numFmtId="0" fontId="0" fillId="0" borderId="45" xfId="0" applyFill="1" applyBorder="1" applyAlignment="1">
      <alignment vertical="center"/>
    </xf>
    <xf numFmtId="0" fontId="0" fillId="0" borderId="46" xfId="0" applyFill="1" applyBorder="1" applyAlignment="1">
      <alignment vertical="center"/>
    </xf>
    <xf numFmtId="0" fontId="0" fillId="0" borderId="14" xfId="0" applyFont="1" applyFill="1" applyBorder="1" applyAlignment="1">
      <alignment vertical="center" wrapText="1"/>
    </xf>
    <xf numFmtId="0" fontId="0" fillId="0" borderId="32" xfId="0" applyFont="1" applyFill="1" applyBorder="1" applyAlignment="1">
      <alignment vertical="center" wrapText="1"/>
    </xf>
    <xf numFmtId="0" fontId="0" fillId="0" borderId="42" xfId="0" applyFont="1" applyFill="1" applyBorder="1" applyAlignment="1">
      <alignment vertical="center" wrapText="1"/>
    </xf>
    <xf numFmtId="0" fontId="0" fillId="0" borderId="44" xfId="0" applyFont="1" applyFill="1" applyBorder="1" applyAlignment="1">
      <alignment vertical="center" wrapText="1"/>
    </xf>
    <xf numFmtId="0" fontId="7" fillId="3" borderId="1" xfId="0" applyFont="1" applyFill="1" applyBorder="1" applyAlignment="1">
      <alignment horizontal="center" vertical="center" wrapText="1"/>
    </xf>
    <xf numFmtId="0" fontId="7" fillId="3" borderId="3" xfId="0" applyFont="1" applyFill="1" applyBorder="1" applyAlignment="1">
      <alignment horizontal="center" vertical="center" wrapText="1"/>
    </xf>
    <xf numFmtId="0" fontId="7" fillId="3" borderId="4" xfId="0" applyFont="1" applyFill="1" applyBorder="1" applyAlignment="1">
      <alignment horizontal="center" vertical="center" wrapText="1"/>
    </xf>
  </cellXfs>
  <cellStyles count="11">
    <cellStyle name="20% - Accent2" xfId="1" builtinId="34"/>
    <cellStyle name="Bad" xfId="9" builtinId="27"/>
    <cellStyle name="Comma" xfId="7" builtinId="3"/>
    <cellStyle name="Comma 2" xfId="6"/>
    <cellStyle name="Followed Hyperlink" xfId="10" builtinId="9" hidden="1"/>
    <cellStyle name="Hyperlink" xfId="5" builtinId="8"/>
    <cellStyle name="Normal" xfId="0" builtinId="0"/>
    <cellStyle name="Normal 2" xfId="4"/>
    <cellStyle name="Normal 2 2" xfId="2"/>
    <cellStyle name="Normal 67" xfId="3"/>
    <cellStyle name="Percent" xfId="8"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externalLink" Target="externalLinks/externalLink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externalLink" Target="externalLinks/externalLink2.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externalLink" Target="externalLinks/externalLink1.xml"/><Relationship Id="rId30" Type="http://schemas.openxmlformats.org/officeDocument/2006/relationships/pivotCacheDefinition" Target="pivotCache/pivotCacheDefinition1.xml"/><Relationship Id="rId8" Type="http://schemas.openxmlformats.org/officeDocument/2006/relationships/worksheet" Target="worksheets/sheet8.xml"/></Relationships>
</file>

<file path=xl/externalLinks/_rels/externalLink1.xml.rels><?xml version="1.0" encoding="UTF-8" standalone="yes"?>
<Relationships xmlns="http://schemas.openxmlformats.org/package/2006/relationships"><Relationship Id="rId1" Type="http://schemas.microsoft.com/office/2006/relationships/xlExternalLinkPath/xlPathMissing" Target="Livestock%20Bilateral%20masterlist%201Feb2016_ALL.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KHamilton\Desktop\A_2016_New%20Work_%20Katie\Activity%20Template_Final\Mangement%20of%20Flagships_14.02.17\CRPLivestock-ActivityTemplate_Livestock%20Health%20Flagship_Management_Ulf2017.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Users\dkiereini\Desktop\HEALTH%20FLAGSHIP%202016%20BUDGET\BS02%202017-2019%20Budget%2025012017.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Updates"/>
      <sheetName val="Summary"/>
      <sheetName val="Bilaterals from 2017"/>
      <sheetName val="Ended projects"/>
      <sheetName val="Lists for drop-downs"/>
      <sheetName val="L&amp;F list"/>
      <sheetName val="ILRI pipeline projects"/>
      <sheetName val="ILRI 2016 budgeted projects"/>
      <sheetName val="Bilateral info"/>
      <sheetName val="W3-Bil ICARDA DS to Livesto (2"/>
      <sheetName val="CIAT Humidtropics projects"/>
      <sheetName val="ICRAF Ht projects mapping"/>
      <sheetName val="ILRI Dryland Systems projects"/>
      <sheetName val="ILRI Humidtropics projects"/>
      <sheetName val="Look-upSheet"/>
    </sheetNames>
    <sheetDataSet>
      <sheetData sheetId="0"/>
      <sheetData sheetId="1"/>
      <sheetData sheetId="2"/>
      <sheetData sheetId="3"/>
      <sheetData sheetId="4">
        <row r="4">
          <cell r="C4" t="str">
            <v>An. Genetics</v>
          </cell>
        </row>
        <row r="5">
          <cell r="C5" t="str">
            <v>An. Health</v>
          </cell>
        </row>
        <row r="6">
          <cell r="C6" t="str">
            <v>Feeds &amp; Forages</v>
          </cell>
        </row>
        <row r="7">
          <cell r="C7" t="str">
            <v>Livelihoods AFS</v>
          </cell>
        </row>
        <row r="8">
          <cell r="C8" t="str">
            <v>Environment</v>
          </cell>
        </row>
        <row r="9">
          <cell r="C9" t="str">
            <v>CRP level</v>
          </cell>
        </row>
      </sheetData>
      <sheetData sheetId="5"/>
      <sheetData sheetId="6"/>
      <sheetData sheetId="7"/>
      <sheetData sheetId="8"/>
      <sheetData sheetId="9"/>
      <sheetData sheetId="10"/>
      <sheetData sheetId="11"/>
      <sheetData sheetId="12"/>
      <sheetData sheetId="13"/>
      <sheetData sheetId="1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ook-upSheet"/>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solidation"/>
      <sheetName val="Personnel Costs"/>
    </sheetNames>
    <sheetDataSet>
      <sheetData sheetId="0" refreshError="1"/>
      <sheetData sheetId="1" refreshError="1"/>
    </sheetDataSet>
  </externalBook>
</externalLink>
</file>

<file path=xl/pivotCache/_rels/pivotCacheDefinition1.xml.rels><?xml version="1.0" encoding="UTF-8" standalone="yes"?>
<Relationships xmlns="http://schemas.openxmlformats.org/package/2006/relationships"><Relationship Id="rId2" Type="http://schemas.openxmlformats.org/officeDocument/2006/relationships/externalLinkPath" Target="/Users/KHamilton/Desktop/A_2016_New%20Work_%20Katie/Activity%20Template_Final/Flagship%20Time%20Allocation%20/Animal%20Health%20Flagship%20Time%20Allocation%20/Health%20Flagship%20Time%20Allocation-08.03.17_KH_5pm.xlsx" TargetMode="External"/><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Microsoft Office User" refreshedDate="42802.383025347219" createdVersion="4" refreshedVersion="4" minRefreshableVersion="3" recordCount="889">
  <cacheSource type="worksheet">
    <worksheetSource ref="A1:E890" sheet="Health-LongDays" r:id="rId2"/>
  </cacheSource>
  <cacheFields count="5">
    <cacheField name="Activity" numFmtId="0">
      <sharedItems/>
    </cacheField>
    <cacheField name="Partner" numFmtId="0">
      <sharedItems count="3">
        <s v="ILRI"/>
        <s v="SLU"/>
        <s v="ICARDA"/>
      </sharedItems>
    </cacheField>
    <cacheField name="Funding Source" numFmtId="0">
      <sharedItems containsMixedTypes="1" containsNumber="1" containsInteger="1" minValue="200130" maxValue="200130" count="12">
        <s v="W1_W2"/>
        <s v="ICA004"/>
        <s v="USA083"/>
        <s v="BMG012"/>
        <s v="USA073"/>
        <s v="GIZ009"/>
        <s v="JCV002"/>
        <s v="GAV003"/>
        <n v="200130"/>
        <s v="P10193"/>
        <s v="GAV002"/>
        <s v="P10195"/>
      </sharedItems>
    </cacheField>
    <cacheField name="Staff" numFmtId="0">
      <sharedItems count="49">
        <s v="Abworo, Edward Okoth"/>
        <s v="Dione, Michel Mainack"/>
        <s v="Enahoro, Dolapo Keshia"/>
        <s v="Hu Suk Lee"/>
        <s v="Pfeifer, Catherine"/>
        <s v="Wieland, Barbara"/>
        <s v="Hiwot Desta"/>
        <s v="Magdalena Jacobsson"/>
        <s v="Mourad Rekik"/>
        <s v="Mulema, Annet Abenakyo"/>
        <s v="Nicoline De Hann"/>
        <s v="NN"/>
        <s v="Renée Båge"/>
        <s v="Tiruwork Melaku"/>
        <s v="Ulf Magnusson"/>
        <s v="Anne Liljander"/>
        <s v="Post Doc Scientist (Vacant Position)"/>
        <s v="Researc Assistant (Vacant Position)"/>
        <s v="Research Associate (Vacant Position)"/>
        <s v="Nene, Vishvanath M.L."/>
        <s v="Benjamin Muli Nzau"/>
        <s v="Bioinformatics Scientist"/>
        <s v="Cook, Elizabeth Anne"/>
        <s v="Elias Odanga Awino"/>
        <s v="Elizabeth Kauchi Kibwana"/>
        <s v="Gad Milton Ochuka Owido"/>
        <s v="James Nyagwange"/>
        <s v="John Wasilwa"/>
        <s v="Lacasta-Marin, Anna"/>
        <s v="Mary Muthoni Waithaka"/>
        <s v="Naftali Githaka"/>
        <s v="Oyola, Samuel Otieno"/>
        <s v="Robert Mugambi Muriuki"/>
        <s v="Rosemary Musanga Saya"/>
        <s v="Steinaa, Lucilla"/>
        <s v="Stephen Mwalimu Munyao"/>
        <s v="Svitek, Nicholas"/>
        <s v="Thomas Gichuki Njoroge"/>
        <s v="Toye, Philip Gerard"/>
        <s v="Cecilia Wangari Muriuki"/>
        <s v="Jared Kipngetich Kirui"/>
        <s v="Joseph Gesharisha"/>
        <s v="Liljander, Anne Mariana"/>
        <s v="Schieck, Ingrid Gertrud Elise"/>
        <s v="Viral Immunology Expert"/>
        <s v="Sacchini, Flavio"/>
        <s v="Edwina Bochere"/>
        <s v="Kiara, Henry Kimathi"/>
        <s v="Teufel, Nils"/>
      </sharedItems>
    </cacheField>
    <cacheField name="Days" numFmtId="0">
      <sharedItems containsString="0" containsBlank="1" containsNumber="1" minValue="0" maxValue="220"/>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count="889">
  <r>
    <s v="Activity 2.1.1"/>
    <x v="0"/>
    <x v="0"/>
    <x v="0"/>
    <n v="22"/>
  </r>
  <r>
    <s v="Activity 2.1.1"/>
    <x v="0"/>
    <x v="0"/>
    <x v="1"/>
    <n v="33"/>
  </r>
  <r>
    <s v="Activity 2.1.1"/>
    <x v="0"/>
    <x v="0"/>
    <x v="2"/>
    <n v="22"/>
  </r>
  <r>
    <s v="Activity 2.1.1"/>
    <x v="0"/>
    <x v="0"/>
    <x v="3"/>
    <n v="66"/>
  </r>
  <r>
    <s v="Activity 2.1.1"/>
    <x v="0"/>
    <x v="0"/>
    <x v="4"/>
    <n v="22"/>
  </r>
  <r>
    <s v="Activity 2.1.1"/>
    <x v="0"/>
    <x v="0"/>
    <x v="5"/>
    <n v="22"/>
  </r>
  <r>
    <s v="Activity 2.1.2"/>
    <x v="0"/>
    <x v="0"/>
    <x v="1"/>
    <n v="11"/>
  </r>
  <r>
    <s v="Activity 2.1.2"/>
    <x v="0"/>
    <x v="0"/>
    <x v="5"/>
    <n v="11"/>
  </r>
  <r>
    <s v="Activity 2.2.1"/>
    <x v="0"/>
    <x v="0"/>
    <x v="1"/>
    <n v="99"/>
  </r>
  <r>
    <s v="Activity 2.2.1"/>
    <x v="0"/>
    <x v="0"/>
    <x v="6"/>
    <n v="220"/>
  </r>
  <r>
    <s v="Activity 2.2.1"/>
    <x v="1"/>
    <x v="0"/>
    <x v="7"/>
    <n v="17.600000000000001"/>
  </r>
  <r>
    <s v="Activity 2.2.1"/>
    <x v="2"/>
    <x v="0"/>
    <x v="8"/>
    <n v="34"/>
  </r>
  <r>
    <s v="Activity 2.2.1"/>
    <x v="0"/>
    <x v="0"/>
    <x v="9"/>
    <m/>
  </r>
  <r>
    <s v="Activity 2.2.1"/>
    <x v="0"/>
    <x v="0"/>
    <x v="10"/>
    <n v="22"/>
  </r>
  <r>
    <s v="Activity 2.2.1"/>
    <x v="1"/>
    <x v="0"/>
    <x v="11"/>
    <n v="176"/>
  </r>
  <r>
    <s v="Activity 2.2.1"/>
    <x v="1"/>
    <x v="0"/>
    <x v="11"/>
    <n v="176"/>
  </r>
  <r>
    <s v="Activity 2.2.1"/>
    <x v="1"/>
    <x v="0"/>
    <x v="12"/>
    <n v="17.600000000000001"/>
  </r>
  <r>
    <s v="Activity 2.2.1"/>
    <x v="0"/>
    <x v="0"/>
    <x v="13"/>
    <n v="22"/>
  </r>
  <r>
    <s v="Activity 2.2.1"/>
    <x v="1"/>
    <x v="0"/>
    <x v="14"/>
    <n v="52.8"/>
  </r>
  <r>
    <s v="Activity 2.2.1"/>
    <x v="0"/>
    <x v="0"/>
    <x v="5"/>
    <n v="37.4"/>
  </r>
  <r>
    <s v="Activity 2.2.2"/>
    <x v="1"/>
    <x v="0"/>
    <x v="7"/>
    <n v="4.4000000000000004"/>
  </r>
  <r>
    <s v="Activity 2.2.2"/>
    <x v="1"/>
    <x v="0"/>
    <x v="11"/>
    <n v="44"/>
  </r>
  <r>
    <s v="Activity 2.2.2"/>
    <x v="1"/>
    <x v="0"/>
    <x v="11"/>
    <n v="44"/>
  </r>
  <r>
    <s v="Activity 2.2.2"/>
    <x v="1"/>
    <x v="0"/>
    <x v="12"/>
    <n v="4.4000000000000004"/>
  </r>
  <r>
    <s v="Activity 2.2.2"/>
    <x v="1"/>
    <x v="0"/>
    <x v="14"/>
    <n v="13.2"/>
  </r>
  <r>
    <s v="Activity 2.2.4"/>
    <x v="0"/>
    <x v="0"/>
    <x v="1"/>
    <n v="44"/>
  </r>
  <r>
    <s v="Activity 2.2.4"/>
    <x v="0"/>
    <x v="0"/>
    <x v="5"/>
    <n v="22"/>
  </r>
  <r>
    <s v="Activity 2.3.1"/>
    <x v="0"/>
    <x v="0"/>
    <x v="15"/>
    <n v="33"/>
  </r>
  <r>
    <s v="Activity 2.3.1"/>
    <x v="0"/>
    <x v="0"/>
    <x v="16"/>
    <n v="176"/>
  </r>
  <r>
    <s v="Activity 2.3.1"/>
    <x v="0"/>
    <x v="0"/>
    <x v="17"/>
    <n v="176"/>
  </r>
  <r>
    <s v="Activity 2.3.1"/>
    <x v="0"/>
    <x v="0"/>
    <x v="18"/>
    <n v="176"/>
  </r>
  <r>
    <s v="Activity 2.3.1"/>
    <x v="0"/>
    <x v="0"/>
    <x v="19"/>
    <n v="15.4"/>
  </r>
  <r>
    <s v="Activity 2.3.2"/>
    <x v="0"/>
    <x v="0"/>
    <x v="0"/>
    <n v="22"/>
  </r>
  <r>
    <s v="Activity 2.3.2"/>
    <x v="0"/>
    <x v="0"/>
    <x v="20"/>
    <n v="22"/>
  </r>
  <r>
    <s v="Activity 2.3.2"/>
    <x v="0"/>
    <x v="0"/>
    <x v="21"/>
    <n v="110"/>
  </r>
  <r>
    <s v="Activity 2.3.2"/>
    <x v="0"/>
    <x v="0"/>
    <x v="22"/>
    <n v="44"/>
  </r>
  <r>
    <s v="Activity 2.3.2"/>
    <x v="0"/>
    <x v="0"/>
    <x v="23"/>
    <n v="55"/>
  </r>
  <r>
    <s v="Activity 2.3.2"/>
    <x v="0"/>
    <x v="0"/>
    <x v="24"/>
    <n v="24.2"/>
  </r>
  <r>
    <s v="Activity 2.3.2"/>
    <x v="0"/>
    <x v="0"/>
    <x v="25"/>
    <n v="44"/>
  </r>
  <r>
    <s v="Activity 2.3.2"/>
    <x v="0"/>
    <x v="0"/>
    <x v="26"/>
    <n v="110"/>
  </r>
  <r>
    <s v="Activity 2.3.2"/>
    <x v="0"/>
    <x v="0"/>
    <x v="27"/>
    <n v="138.6"/>
  </r>
  <r>
    <s v="Activity 2.3.2"/>
    <x v="0"/>
    <x v="0"/>
    <x v="28"/>
    <n v="11"/>
  </r>
  <r>
    <s v="Activity 2.3.2"/>
    <x v="0"/>
    <x v="0"/>
    <x v="29"/>
    <n v="44"/>
  </r>
  <r>
    <s v="Activity 2.3.2"/>
    <x v="0"/>
    <x v="0"/>
    <x v="30"/>
    <n v="110"/>
  </r>
  <r>
    <s v="Activity 2.3.2"/>
    <x v="0"/>
    <x v="0"/>
    <x v="19"/>
    <n v="39.6"/>
  </r>
  <r>
    <s v="Activity 2.3.2"/>
    <x v="0"/>
    <x v="0"/>
    <x v="31"/>
    <n v="24.2"/>
  </r>
  <r>
    <s v="Activity 2.3.2"/>
    <x v="0"/>
    <x v="0"/>
    <x v="32"/>
    <m/>
  </r>
  <r>
    <s v="Activity 2.3.2"/>
    <x v="0"/>
    <x v="0"/>
    <x v="33"/>
    <n v="55"/>
  </r>
  <r>
    <s v="Activity 2.3.2"/>
    <x v="0"/>
    <x v="0"/>
    <x v="34"/>
    <n v="44"/>
  </r>
  <r>
    <s v="Activity 2.3.2"/>
    <x v="0"/>
    <x v="0"/>
    <x v="35"/>
    <n v="22"/>
  </r>
  <r>
    <s v="Activity 2.3.2"/>
    <x v="0"/>
    <x v="0"/>
    <x v="36"/>
    <m/>
  </r>
  <r>
    <s v="Activity 2.3.2"/>
    <x v="0"/>
    <x v="0"/>
    <x v="37"/>
    <n v="147.4"/>
  </r>
  <r>
    <s v="Activity 2.3.2"/>
    <x v="0"/>
    <x v="0"/>
    <x v="38"/>
    <n v="22"/>
  </r>
  <r>
    <s v="Activity 2.3.3"/>
    <x v="0"/>
    <x v="0"/>
    <x v="39"/>
    <n v="154"/>
  </r>
  <r>
    <s v="Activity 2.3.3"/>
    <x v="0"/>
    <x v="0"/>
    <x v="40"/>
    <n v="110"/>
  </r>
  <r>
    <s v="Activity 2.3.3"/>
    <x v="0"/>
    <x v="0"/>
    <x v="41"/>
    <n v="110"/>
  </r>
  <r>
    <s v="Activity 2.3.3"/>
    <x v="0"/>
    <x v="0"/>
    <x v="42"/>
    <n v="22"/>
  </r>
  <r>
    <s v="Activity 2.3.3"/>
    <x v="0"/>
    <x v="0"/>
    <x v="19"/>
    <n v="22"/>
  </r>
  <r>
    <s v="Activity 2.3.3"/>
    <x v="0"/>
    <x v="0"/>
    <x v="43"/>
    <n v="132"/>
  </r>
  <r>
    <s v="Activity 2.3.3"/>
    <x v="0"/>
    <x v="0"/>
    <x v="44"/>
    <n v="176"/>
  </r>
  <r>
    <s v="Activity 2.3.4"/>
    <x v="0"/>
    <x v="0"/>
    <x v="39"/>
    <n v="44"/>
  </r>
  <r>
    <s v="Activity 2.3.4"/>
    <x v="0"/>
    <x v="0"/>
    <x v="41"/>
    <n v="110"/>
  </r>
  <r>
    <s v="Activity 2.3.4"/>
    <x v="0"/>
    <x v="0"/>
    <x v="42"/>
    <n v="44"/>
  </r>
  <r>
    <s v="Activity 2.3.4"/>
    <x v="0"/>
    <x v="0"/>
    <x v="19"/>
    <m/>
  </r>
  <r>
    <s v="Activity 2.3.4"/>
    <x v="0"/>
    <x v="0"/>
    <x v="45"/>
    <m/>
  </r>
  <r>
    <s v="Activity 2.3.4"/>
    <x v="0"/>
    <x v="0"/>
    <x v="43"/>
    <n v="44"/>
  </r>
  <r>
    <s v="Activity 2.3.6"/>
    <x v="0"/>
    <x v="0"/>
    <x v="46"/>
    <n v="220"/>
  </r>
  <r>
    <s v="Activity 2.3.6"/>
    <x v="0"/>
    <x v="0"/>
    <x v="28"/>
    <m/>
  </r>
  <r>
    <s v="Activity 2.3.6"/>
    <x v="0"/>
    <x v="0"/>
    <x v="19"/>
    <n v="22"/>
  </r>
  <r>
    <s v="Activity 2.3.6"/>
    <x v="0"/>
    <x v="0"/>
    <x v="34"/>
    <n v="33"/>
  </r>
  <r>
    <s v="Activity 2.3.6"/>
    <x v="0"/>
    <x v="0"/>
    <x v="36"/>
    <m/>
  </r>
  <r>
    <s v="Activity 2.4.1."/>
    <x v="0"/>
    <x v="0"/>
    <x v="47"/>
    <n v="125.4"/>
  </r>
  <r>
    <s v="Activity 2.4.1."/>
    <x v="0"/>
    <x v="0"/>
    <x v="48"/>
    <n v="44"/>
  </r>
  <r>
    <s v="Activity 2.4.1."/>
    <x v="0"/>
    <x v="0"/>
    <x v="5"/>
    <n v="44"/>
  </r>
  <r>
    <s v="Activity 2.1.1"/>
    <x v="0"/>
    <x v="1"/>
    <x v="0"/>
    <m/>
  </r>
  <r>
    <s v="Activity 2.1.1"/>
    <x v="0"/>
    <x v="1"/>
    <x v="1"/>
    <m/>
  </r>
  <r>
    <s v="Activity 2.1.1"/>
    <x v="0"/>
    <x v="1"/>
    <x v="2"/>
    <m/>
  </r>
  <r>
    <s v="Activity 2.1.1"/>
    <x v="0"/>
    <x v="1"/>
    <x v="3"/>
    <m/>
  </r>
  <r>
    <s v="Activity 2.1.1"/>
    <x v="0"/>
    <x v="1"/>
    <x v="4"/>
    <m/>
  </r>
  <r>
    <s v="Activity 2.1.1"/>
    <x v="0"/>
    <x v="1"/>
    <x v="5"/>
    <m/>
  </r>
  <r>
    <s v="Activity 2.1.2"/>
    <x v="0"/>
    <x v="1"/>
    <x v="1"/>
    <m/>
  </r>
  <r>
    <s v="Activity 2.1.2"/>
    <x v="0"/>
    <x v="1"/>
    <x v="5"/>
    <m/>
  </r>
  <r>
    <s v="Activity 2.2.1"/>
    <x v="0"/>
    <x v="1"/>
    <x v="1"/>
    <n v="22"/>
  </r>
  <r>
    <s v="Activity 2.2.1"/>
    <x v="0"/>
    <x v="1"/>
    <x v="6"/>
    <m/>
  </r>
  <r>
    <s v="Activity 2.2.1"/>
    <x v="1"/>
    <x v="1"/>
    <x v="7"/>
    <m/>
  </r>
  <r>
    <s v="Activity 2.2.1"/>
    <x v="2"/>
    <x v="1"/>
    <x v="8"/>
    <m/>
  </r>
  <r>
    <s v="Activity 2.2.1"/>
    <x v="0"/>
    <x v="1"/>
    <x v="9"/>
    <n v="44"/>
  </r>
  <r>
    <s v="Activity 2.2.1"/>
    <x v="0"/>
    <x v="1"/>
    <x v="10"/>
    <m/>
  </r>
  <r>
    <s v="Activity 2.2.1"/>
    <x v="1"/>
    <x v="1"/>
    <x v="11"/>
    <m/>
  </r>
  <r>
    <s v="Activity 2.2.1"/>
    <x v="1"/>
    <x v="1"/>
    <x v="11"/>
    <m/>
  </r>
  <r>
    <s v="Activity 2.2.1"/>
    <x v="1"/>
    <x v="1"/>
    <x v="12"/>
    <m/>
  </r>
  <r>
    <s v="Activity 2.2.1"/>
    <x v="0"/>
    <x v="1"/>
    <x v="13"/>
    <m/>
  </r>
  <r>
    <s v="Activity 2.2.1"/>
    <x v="1"/>
    <x v="1"/>
    <x v="14"/>
    <m/>
  </r>
  <r>
    <s v="Activity 2.2.1"/>
    <x v="0"/>
    <x v="1"/>
    <x v="5"/>
    <m/>
  </r>
  <r>
    <s v="Activity 2.2.2"/>
    <x v="1"/>
    <x v="1"/>
    <x v="7"/>
    <m/>
  </r>
  <r>
    <s v="Activity 2.2.2"/>
    <x v="1"/>
    <x v="1"/>
    <x v="11"/>
    <m/>
  </r>
  <r>
    <s v="Activity 2.2.2"/>
    <x v="1"/>
    <x v="1"/>
    <x v="11"/>
    <m/>
  </r>
  <r>
    <s v="Activity 2.2.2"/>
    <x v="1"/>
    <x v="1"/>
    <x v="12"/>
    <m/>
  </r>
  <r>
    <s v="Activity 2.2.2"/>
    <x v="1"/>
    <x v="1"/>
    <x v="14"/>
    <m/>
  </r>
  <r>
    <s v="Activity 2.2.4"/>
    <x v="0"/>
    <x v="1"/>
    <x v="1"/>
    <m/>
  </r>
  <r>
    <s v="Activity 2.2.4"/>
    <x v="0"/>
    <x v="1"/>
    <x v="5"/>
    <m/>
  </r>
  <r>
    <s v="Activity 2.3.1"/>
    <x v="0"/>
    <x v="1"/>
    <x v="15"/>
    <m/>
  </r>
  <r>
    <s v="Activity 2.3.1"/>
    <x v="0"/>
    <x v="1"/>
    <x v="16"/>
    <m/>
  </r>
  <r>
    <s v="Activity 2.3.1"/>
    <x v="0"/>
    <x v="1"/>
    <x v="17"/>
    <m/>
  </r>
  <r>
    <s v="Activity 2.3.1"/>
    <x v="0"/>
    <x v="1"/>
    <x v="18"/>
    <m/>
  </r>
  <r>
    <s v="Activity 2.3.1"/>
    <x v="0"/>
    <x v="1"/>
    <x v="19"/>
    <m/>
  </r>
  <r>
    <s v="Activity 2.3.2"/>
    <x v="0"/>
    <x v="1"/>
    <x v="0"/>
    <m/>
  </r>
  <r>
    <s v="Activity 2.3.2"/>
    <x v="0"/>
    <x v="1"/>
    <x v="20"/>
    <m/>
  </r>
  <r>
    <s v="Activity 2.3.2"/>
    <x v="0"/>
    <x v="1"/>
    <x v="21"/>
    <m/>
  </r>
  <r>
    <s v="Activity 2.3.2"/>
    <x v="0"/>
    <x v="1"/>
    <x v="22"/>
    <m/>
  </r>
  <r>
    <s v="Activity 2.3.2"/>
    <x v="0"/>
    <x v="1"/>
    <x v="23"/>
    <m/>
  </r>
  <r>
    <s v="Activity 2.3.2"/>
    <x v="0"/>
    <x v="1"/>
    <x v="24"/>
    <m/>
  </r>
  <r>
    <s v="Activity 2.3.2"/>
    <x v="0"/>
    <x v="1"/>
    <x v="25"/>
    <m/>
  </r>
  <r>
    <s v="Activity 2.3.2"/>
    <x v="0"/>
    <x v="1"/>
    <x v="26"/>
    <m/>
  </r>
  <r>
    <s v="Activity 2.3.2"/>
    <x v="0"/>
    <x v="1"/>
    <x v="27"/>
    <m/>
  </r>
  <r>
    <s v="Activity 2.3.2"/>
    <x v="0"/>
    <x v="1"/>
    <x v="28"/>
    <m/>
  </r>
  <r>
    <s v="Activity 2.3.2"/>
    <x v="0"/>
    <x v="1"/>
    <x v="29"/>
    <m/>
  </r>
  <r>
    <s v="Activity 2.3.2"/>
    <x v="0"/>
    <x v="1"/>
    <x v="30"/>
    <m/>
  </r>
  <r>
    <s v="Activity 2.3.2"/>
    <x v="0"/>
    <x v="1"/>
    <x v="19"/>
    <m/>
  </r>
  <r>
    <s v="Activity 2.3.2"/>
    <x v="0"/>
    <x v="1"/>
    <x v="31"/>
    <m/>
  </r>
  <r>
    <s v="Activity 2.3.2"/>
    <x v="0"/>
    <x v="1"/>
    <x v="32"/>
    <m/>
  </r>
  <r>
    <s v="Activity 2.3.2"/>
    <x v="0"/>
    <x v="1"/>
    <x v="33"/>
    <m/>
  </r>
  <r>
    <s v="Activity 2.3.2"/>
    <x v="0"/>
    <x v="1"/>
    <x v="34"/>
    <m/>
  </r>
  <r>
    <s v="Activity 2.3.2"/>
    <x v="0"/>
    <x v="1"/>
    <x v="35"/>
    <m/>
  </r>
  <r>
    <s v="Activity 2.3.2"/>
    <x v="0"/>
    <x v="1"/>
    <x v="36"/>
    <m/>
  </r>
  <r>
    <s v="Activity 2.3.2"/>
    <x v="0"/>
    <x v="1"/>
    <x v="37"/>
    <m/>
  </r>
  <r>
    <s v="Activity 2.3.2"/>
    <x v="0"/>
    <x v="1"/>
    <x v="38"/>
    <m/>
  </r>
  <r>
    <s v="Activity 2.3.3"/>
    <x v="0"/>
    <x v="1"/>
    <x v="39"/>
    <m/>
  </r>
  <r>
    <s v="Activity 2.3.3"/>
    <x v="0"/>
    <x v="1"/>
    <x v="40"/>
    <m/>
  </r>
  <r>
    <s v="Activity 2.3.3"/>
    <x v="0"/>
    <x v="1"/>
    <x v="41"/>
    <m/>
  </r>
  <r>
    <s v="Activity 2.3.3"/>
    <x v="0"/>
    <x v="1"/>
    <x v="42"/>
    <m/>
  </r>
  <r>
    <s v="Activity 2.3.3"/>
    <x v="0"/>
    <x v="1"/>
    <x v="19"/>
    <m/>
  </r>
  <r>
    <s v="Activity 2.3.3"/>
    <x v="0"/>
    <x v="1"/>
    <x v="43"/>
    <m/>
  </r>
  <r>
    <s v="Activity 2.3.3"/>
    <x v="0"/>
    <x v="1"/>
    <x v="44"/>
    <m/>
  </r>
  <r>
    <s v="Activity 2.3.4"/>
    <x v="0"/>
    <x v="1"/>
    <x v="39"/>
    <m/>
  </r>
  <r>
    <s v="Activity 2.3.4"/>
    <x v="0"/>
    <x v="1"/>
    <x v="41"/>
    <m/>
  </r>
  <r>
    <s v="Activity 2.3.4"/>
    <x v="0"/>
    <x v="1"/>
    <x v="42"/>
    <m/>
  </r>
  <r>
    <s v="Activity 2.3.4"/>
    <x v="0"/>
    <x v="1"/>
    <x v="19"/>
    <m/>
  </r>
  <r>
    <s v="Activity 2.3.4"/>
    <x v="0"/>
    <x v="1"/>
    <x v="45"/>
    <m/>
  </r>
  <r>
    <s v="Activity 2.3.4"/>
    <x v="0"/>
    <x v="1"/>
    <x v="43"/>
    <m/>
  </r>
  <r>
    <s v="Activity 2.3.6"/>
    <x v="0"/>
    <x v="1"/>
    <x v="46"/>
    <m/>
  </r>
  <r>
    <s v="Activity 2.3.6"/>
    <x v="0"/>
    <x v="1"/>
    <x v="28"/>
    <m/>
  </r>
  <r>
    <s v="Activity 2.3.6"/>
    <x v="0"/>
    <x v="1"/>
    <x v="19"/>
    <m/>
  </r>
  <r>
    <s v="Activity 2.3.6"/>
    <x v="0"/>
    <x v="1"/>
    <x v="34"/>
    <m/>
  </r>
  <r>
    <s v="Activity 2.3.6"/>
    <x v="0"/>
    <x v="1"/>
    <x v="36"/>
    <m/>
  </r>
  <r>
    <s v="Activity 2.4.1."/>
    <x v="0"/>
    <x v="1"/>
    <x v="47"/>
    <m/>
  </r>
  <r>
    <s v="Activity 2.4.1."/>
    <x v="0"/>
    <x v="1"/>
    <x v="48"/>
    <m/>
  </r>
  <r>
    <s v="Activity 2.4.1."/>
    <x v="0"/>
    <x v="1"/>
    <x v="5"/>
    <m/>
  </r>
  <r>
    <s v="Activity 2.1.1"/>
    <x v="0"/>
    <x v="2"/>
    <x v="0"/>
    <m/>
  </r>
  <r>
    <s v="Activity 2.1.1"/>
    <x v="0"/>
    <x v="2"/>
    <x v="1"/>
    <m/>
  </r>
  <r>
    <s v="Activity 2.1.1"/>
    <x v="0"/>
    <x v="2"/>
    <x v="2"/>
    <m/>
  </r>
  <r>
    <s v="Activity 2.1.1"/>
    <x v="0"/>
    <x v="2"/>
    <x v="3"/>
    <m/>
  </r>
  <r>
    <s v="Activity 2.1.1"/>
    <x v="0"/>
    <x v="2"/>
    <x v="4"/>
    <m/>
  </r>
  <r>
    <s v="Activity 2.1.1"/>
    <x v="0"/>
    <x v="2"/>
    <x v="5"/>
    <m/>
  </r>
  <r>
    <s v="Activity 2.1.2"/>
    <x v="0"/>
    <x v="2"/>
    <x v="1"/>
    <m/>
  </r>
  <r>
    <s v="Activity 2.1.2"/>
    <x v="0"/>
    <x v="2"/>
    <x v="5"/>
    <m/>
  </r>
  <r>
    <s v="Activity 2.2.1"/>
    <x v="0"/>
    <x v="2"/>
    <x v="1"/>
    <n v="33"/>
  </r>
  <r>
    <s v="Activity 2.2.1"/>
    <x v="0"/>
    <x v="2"/>
    <x v="6"/>
    <m/>
  </r>
  <r>
    <s v="Activity 2.2.1"/>
    <x v="1"/>
    <x v="2"/>
    <x v="7"/>
    <m/>
  </r>
  <r>
    <s v="Activity 2.2.1"/>
    <x v="2"/>
    <x v="2"/>
    <x v="8"/>
    <m/>
  </r>
  <r>
    <s v="Activity 2.2.1"/>
    <x v="0"/>
    <x v="2"/>
    <x v="9"/>
    <m/>
  </r>
  <r>
    <s v="Activity 2.2.1"/>
    <x v="0"/>
    <x v="2"/>
    <x v="10"/>
    <m/>
  </r>
  <r>
    <s v="Activity 2.2.1"/>
    <x v="1"/>
    <x v="2"/>
    <x v="11"/>
    <m/>
  </r>
  <r>
    <s v="Activity 2.2.1"/>
    <x v="1"/>
    <x v="2"/>
    <x v="11"/>
    <m/>
  </r>
  <r>
    <s v="Activity 2.2.1"/>
    <x v="1"/>
    <x v="2"/>
    <x v="12"/>
    <m/>
  </r>
  <r>
    <s v="Activity 2.2.1"/>
    <x v="0"/>
    <x v="2"/>
    <x v="13"/>
    <m/>
  </r>
  <r>
    <s v="Activity 2.2.1"/>
    <x v="1"/>
    <x v="2"/>
    <x v="14"/>
    <m/>
  </r>
  <r>
    <s v="Activity 2.2.1"/>
    <x v="0"/>
    <x v="2"/>
    <x v="5"/>
    <n v="17.600000000000001"/>
  </r>
  <r>
    <s v="Activity 2.2.2"/>
    <x v="1"/>
    <x v="2"/>
    <x v="7"/>
    <m/>
  </r>
  <r>
    <s v="Activity 2.2.2"/>
    <x v="1"/>
    <x v="2"/>
    <x v="11"/>
    <m/>
  </r>
  <r>
    <s v="Activity 2.2.2"/>
    <x v="1"/>
    <x v="2"/>
    <x v="11"/>
    <m/>
  </r>
  <r>
    <s v="Activity 2.2.2"/>
    <x v="1"/>
    <x v="2"/>
    <x v="12"/>
    <m/>
  </r>
  <r>
    <s v="Activity 2.2.2"/>
    <x v="1"/>
    <x v="2"/>
    <x v="14"/>
    <m/>
  </r>
  <r>
    <s v="Activity 2.2.4"/>
    <x v="0"/>
    <x v="2"/>
    <x v="1"/>
    <m/>
  </r>
  <r>
    <s v="Activity 2.2.4"/>
    <x v="0"/>
    <x v="2"/>
    <x v="5"/>
    <m/>
  </r>
  <r>
    <s v="Activity 2.3.1"/>
    <x v="0"/>
    <x v="2"/>
    <x v="15"/>
    <m/>
  </r>
  <r>
    <s v="Activity 2.3.1"/>
    <x v="0"/>
    <x v="2"/>
    <x v="16"/>
    <m/>
  </r>
  <r>
    <s v="Activity 2.3.1"/>
    <x v="0"/>
    <x v="2"/>
    <x v="17"/>
    <m/>
  </r>
  <r>
    <s v="Activity 2.3.1"/>
    <x v="0"/>
    <x v="2"/>
    <x v="18"/>
    <m/>
  </r>
  <r>
    <s v="Activity 2.3.1"/>
    <x v="0"/>
    <x v="2"/>
    <x v="19"/>
    <m/>
  </r>
  <r>
    <s v="Activity 2.3.2"/>
    <x v="0"/>
    <x v="2"/>
    <x v="0"/>
    <m/>
  </r>
  <r>
    <s v="Activity 2.3.2"/>
    <x v="0"/>
    <x v="2"/>
    <x v="20"/>
    <m/>
  </r>
  <r>
    <s v="Activity 2.3.2"/>
    <x v="0"/>
    <x v="2"/>
    <x v="21"/>
    <m/>
  </r>
  <r>
    <s v="Activity 2.3.2"/>
    <x v="0"/>
    <x v="2"/>
    <x v="22"/>
    <m/>
  </r>
  <r>
    <s v="Activity 2.3.2"/>
    <x v="0"/>
    <x v="2"/>
    <x v="23"/>
    <m/>
  </r>
  <r>
    <s v="Activity 2.3.2"/>
    <x v="0"/>
    <x v="2"/>
    <x v="24"/>
    <m/>
  </r>
  <r>
    <s v="Activity 2.3.2"/>
    <x v="0"/>
    <x v="2"/>
    <x v="25"/>
    <m/>
  </r>
  <r>
    <s v="Activity 2.3.2"/>
    <x v="0"/>
    <x v="2"/>
    <x v="26"/>
    <m/>
  </r>
  <r>
    <s v="Activity 2.3.2"/>
    <x v="0"/>
    <x v="2"/>
    <x v="27"/>
    <m/>
  </r>
  <r>
    <s v="Activity 2.3.2"/>
    <x v="0"/>
    <x v="2"/>
    <x v="28"/>
    <m/>
  </r>
  <r>
    <s v="Activity 2.3.2"/>
    <x v="0"/>
    <x v="2"/>
    <x v="29"/>
    <m/>
  </r>
  <r>
    <s v="Activity 2.3.2"/>
    <x v="0"/>
    <x v="2"/>
    <x v="30"/>
    <m/>
  </r>
  <r>
    <s v="Activity 2.3.2"/>
    <x v="0"/>
    <x v="2"/>
    <x v="19"/>
    <m/>
  </r>
  <r>
    <s v="Activity 2.3.2"/>
    <x v="0"/>
    <x v="2"/>
    <x v="31"/>
    <m/>
  </r>
  <r>
    <s v="Activity 2.3.2"/>
    <x v="0"/>
    <x v="2"/>
    <x v="32"/>
    <m/>
  </r>
  <r>
    <s v="Activity 2.3.2"/>
    <x v="0"/>
    <x v="2"/>
    <x v="33"/>
    <m/>
  </r>
  <r>
    <s v="Activity 2.3.2"/>
    <x v="0"/>
    <x v="2"/>
    <x v="34"/>
    <m/>
  </r>
  <r>
    <s v="Activity 2.3.2"/>
    <x v="0"/>
    <x v="2"/>
    <x v="35"/>
    <m/>
  </r>
  <r>
    <s v="Activity 2.3.2"/>
    <x v="0"/>
    <x v="2"/>
    <x v="36"/>
    <m/>
  </r>
  <r>
    <s v="Activity 2.3.2"/>
    <x v="0"/>
    <x v="2"/>
    <x v="37"/>
    <m/>
  </r>
  <r>
    <s v="Activity 2.3.2"/>
    <x v="0"/>
    <x v="2"/>
    <x v="38"/>
    <m/>
  </r>
  <r>
    <s v="Activity 2.3.3"/>
    <x v="0"/>
    <x v="2"/>
    <x v="39"/>
    <m/>
  </r>
  <r>
    <s v="Activity 2.3.3"/>
    <x v="0"/>
    <x v="2"/>
    <x v="40"/>
    <m/>
  </r>
  <r>
    <s v="Activity 2.3.3"/>
    <x v="0"/>
    <x v="2"/>
    <x v="41"/>
    <m/>
  </r>
  <r>
    <s v="Activity 2.3.3"/>
    <x v="0"/>
    <x v="2"/>
    <x v="42"/>
    <m/>
  </r>
  <r>
    <s v="Activity 2.3.3"/>
    <x v="0"/>
    <x v="2"/>
    <x v="19"/>
    <m/>
  </r>
  <r>
    <s v="Activity 2.3.3"/>
    <x v="0"/>
    <x v="2"/>
    <x v="43"/>
    <m/>
  </r>
  <r>
    <s v="Activity 2.3.3"/>
    <x v="0"/>
    <x v="2"/>
    <x v="44"/>
    <m/>
  </r>
  <r>
    <s v="Activity 2.3.4"/>
    <x v="0"/>
    <x v="2"/>
    <x v="39"/>
    <m/>
  </r>
  <r>
    <s v="Activity 2.3.4"/>
    <x v="0"/>
    <x v="2"/>
    <x v="41"/>
    <m/>
  </r>
  <r>
    <s v="Activity 2.3.4"/>
    <x v="0"/>
    <x v="2"/>
    <x v="42"/>
    <m/>
  </r>
  <r>
    <s v="Activity 2.3.4"/>
    <x v="0"/>
    <x v="2"/>
    <x v="19"/>
    <m/>
  </r>
  <r>
    <s v="Activity 2.3.4"/>
    <x v="0"/>
    <x v="2"/>
    <x v="45"/>
    <m/>
  </r>
  <r>
    <s v="Activity 2.3.4"/>
    <x v="0"/>
    <x v="2"/>
    <x v="43"/>
    <m/>
  </r>
  <r>
    <s v="Activity 2.3.6"/>
    <x v="0"/>
    <x v="2"/>
    <x v="46"/>
    <m/>
  </r>
  <r>
    <s v="Activity 2.3.6"/>
    <x v="0"/>
    <x v="2"/>
    <x v="28"/>
    <m/>
  </r>
  <r>
    <s v="Activity 2.3.6"/>
    <x v="0"/>
    <x v="2"/>
    <x v="19"/>
    <m/>
  </r>
  <r>
    <s v="Activity 2.3.6"/>
    <x v="0"/>
    <x v="2"/>
    <x v="34"/>
    <m/>
  </r>
  <r>
    <s v="Activity 2.3.6"/>
    <x v="0"/>
    <x v="2"/>
    <x v="36"/>
    <m/>
  </r>
  <r>
    <s v="Activity 2.4.1."/>
    <x v="0"/>
    <x v="2"/>
    <x v="47"/>
    <m/>
  </r>
  <r>
    <s v="Activity 2.4.1."/>
    <x v="0"/>
    <x v="2"/>
    <x v="48"/>
    <m/>
  </r>
  <r>
    <s v="Activity 2.4.1."/>
    <x v="0"/>
    <x v="2"/>
    <x v="5"/>
    <m/>
  </r>
  <r>
    <s v="Activity 2.1.1"/>
    <x v="0"/>
    <x v="3"/>
    <x v="0"/>
    <m/>
  </r>
  <r>
    <s v="Activity 2.1.1"/>
    <x v="0"/>
    <x v="3"/>
    <x v="1"/>
    <m/>
  </r>
  <r>
    <s v="Activity 2.1.1"/>
    <x v="0"/>
    <x v="3"/>
    <x v="2"/>
    <m/>
  </r>
  <r>
    <s v="Activity 2.1.1"/>
    <x v="0"/>
    <x v="3"/>
    <x v="3"/>
    <m/>
  </r>
  <r>
    <s v="Activity 2.1.1"/>
    <x v="0"/>
    <x v="3"/>
    <x v="4"/>
    <m/>
  </r>
  <r>
    <s v="Activity 2.1.1"/>
    <x v="0"/>
    <x v="3"/>
    <x v="5"/>
    <m/>
  </r>
  <r>
    <s v="Activity 2.1.2"/>
    <x v="0"/>
    <x v="3"/>
    <x v="1"/>
    <m/>
  </r>
  <r>
    <s v="Activity 2.1.2"/>
    <x v="0"/>
    <x v="3"/>
    <x v="5"/>
    <m/>
  </r>
  <r>
    <s v="Activity 2.2.1"/>
    <x v="0"/>
    <x v="3"/>
    <x v="1"/>
    <m/>
  </r>
  <r>
    <s v="Activity 2.2.1"/>
    <x v="0"/>
    <x v="3"/>
    <x v="6"/>
    <m/>
  </r>
  <r>
    <s v="Activity 2.2.1"/>
    <x v="1"/>
    <x v="3"/>
    <x v="7"/>
    <m/>
  </r>
  <r>
    <s v="Activity 2.2.1"/>
    <x v="2"/>
    <x v="3"/>
    <x v="8"/>
    <m/>
  </r>
  <r>
    <s v="Activity 2.2.1"/>
    <x v="0"/>
    <x v="3"/>
    <x v="9"/>
    <m/>
  </r>
  <r>
    <s v="Activity 2.2.1"/>
    <x v="0"/>
    <x v="3"/>
    <x v="10"/>
    <m/>
  </r>
  <r>
    <s v="Activity 2.2.1"/>
    <x v="1"/>
    <x v="3"/>
    <x v="11"/>
    <m/>
  </r>
  <r>
    <s v="Activity 2.2.1"/>
    <x v="1"/>
    <x v="3"/>
    <x v="11"/>
    <m/>
  </r>
  <r>
    <s v="Activity 2.2.1"/>
    <x v="1"/>
    <x v="3"/>
    <x v="12"/>
    <m/>
  </r>
  <r>
    <s v="Activity 2.2.1"/>
    <x v="0"/>
    <x v="3"/>
    <x v="13"/>
    <m/>
  </r>
  <r>
    <s v="Activity 2.2.1"/>
    <x v="1"/>
    <x v="3"/>
    <x v="14"/>
    <m/>
  </r>
  <r>
    <s v="Activity 2.2.1"/>
    <x v="0"/>
    <x v="3"/>
    <x v="5"/>
    <m/>
  </r>
  <r>
    <s v="Activity 2.2.2"/>
    <x v="1"/>
    <x v="3"/>
    <x v="7"/>
    <m/>
  </r>
  <r>
    <s v="Activity 2.2.2"/>
    <x v="1"/>
    <x v="3"/>
    <x v="11"/>
    <m/>
  </r>
  <r>
    <s v="Activity 2.2.2"/>
    <x v="1"/>
    <x v="3"/>
    <x v="11"/>
    <m/>
  </r>
  <r>
    <s v="Activity 2.2.2"/>
    <x v="1"/>
    <x v="3"/>
    <x v="12"/>
    <m/>
  </r>
  <r>
    <s v="Activity 2.2.2"/>
    <x v="1"/>
    <x v="3"/>
    <x v="14"/>
    <m/>
  </r>
  <r>
    <s v="Activity 2.2.4"/>
    <x v="0"/>
    <x v="3"/>
    <x v="1"/>
    <m/>
  </r>
  <r>
    <s v="Activity 2.2.4"/>
    <x v="0"/>
    <x v="3"/>
    <x v="5"/>
    <m/>
  </r>
  <r>
    <s v="Activity 2.3.1"/>
    <x v="0"/>
    <x v="3"/>
    <x v="15"/>
    <m/>
  </r>
  <r>
    <s v="Activity 2.3.1"/>
    <x v="0"/>
    <x v="3"/>
    <x v="16"/>
    <m/>
  </r>
  <r>
    <s v="Activity 2.3.1"/>
    <x v="0"/>
    <x v="3"/>
    <x v="17"/>
    <m/>
  </r>
  <r>
    <s v="Activity 2.3.1"/>
    <x v="0"/>
    <x v="3"/>
    <x v="18"/>
    <m/>
  </r>
  <r>
    <s v="Activity 2.3.1"/>
    <x v="0"/>
    <x v="3"/>
    <x v="19"/>
    <m/>
  </r>
  <r>
    <s v="Activity 2.3.2"/>
    <x v="0"/>
    <x v="3"/>
    <x v="0"/>
    <m/>
  </r>
  <r>
    <s v="Activity 2.3.2"/>
    <x v="0"/>
    <x v="3"/>
    <x v="20"/>
    <n v="198"/>
  </r>
  <r>
    <s v="Activity 2.3.2"/>
    <x v="0"/>
    <x v="3"/>
    <x v="21"/>
    <m/>
  </r>
  <r>
    <s v="Activity 2.3.2"/>
    <x v="0"/>
    <x v="3"/>
    <x v="22"/>
    <m/>
  </r>
  <r>
    <s v="Activity 2.3.2"/>
    <x v="0"/>
    <x v="3"/>
    <x v="23"/>
    <n v="110"/>
  </r>
  <r>
    <s v="Activity 2.3.2"/>
    <x v="0"/>
    <x v="3"/>
    <x v="24"/>
    <n v="187"/>
  </r>
  <r>
    <s v="Activity 2.3.2"/>
    <x v="0"/>
    <x v="3"/>
    <x v="25"/>
    <m/>
  </r>
  <r>
    <s v="Activity 2.3.2"/>
    <x v="0"/>
    <x v="3"/>
    <x v="26"/>
    <n v="110"/>
  </r>
  <r>
    <s v="Activity 2.3.2"/>
    <x v="0"/>
    <x v="3"/>
    <x v="27"/>
    <n v="55"/>
  </r>
  <r>
    <s v="Activity 2.3.2"/>
    <x v="0"/>
    <x v="3"/>
    <x v="28"/>
    <n v="198"/>
  </r>
  <r>
    <s v="Activity 2.3.2"/>
    <x v="0"/>
    <x v="3"/>
    <x v="29"/>
    <m/>
  </r>
  <r>
    <s v="Activity 2.3.2"/>
    <x v="0"/>
    <x v="3"/>
    <x v="30"/>
    <m/>
  </r>
  <r>
    <s v="Activity 2.3.2"/>
    <x v="0"/>
    <x v="3"/>
    <x v="19"/>
    <n v="101.2"/>
  </r>
  <r>
    <s v="Activity 2.3.2"/>
    <x v="0"/>
    <x v="3"/>
    <x v="31"/>
    <n v="195.8"/>
  </r>
  <r>
    <s v="Activity 2.3.2"/>
    <x v="0"/>
    <x v="3"/>
    <x v="32"/>
    <n v="110"/>
  </r>
  <r>
    <s v="Activity 2.3.2"/>
    <x v="0"/>
    <x v="3"/>
    <x v="33"/>
    <n v="110"/>
  </r>
  <r>
    <s v="Activity 2.3.2"/>
    <x v="0"/>
    <x v="3"/>
    <x v="34"/>
    <n v="96.8"/>
  </r>
  <r>
    <s v="Activity 2.3.2"/>
    <x v="0"/>
    <x v="3"/>
    <x v="35"/>
    <n v="198"/>
  </r>
  <r>
    <s v="Activity 2.3.2"/>
    <x v="0"/>
    <x v="3"/>
    <x v="36"/>
    <n v="184.8"/>
  </r>
  <r>
    <s v="Activity 2.3.2"/>
    <x v="0"/>
    <x v="3"/>
    <x v="37"/>
    <n v="50.6"/>
  </r>
  <r>
    <s v="Activity 2.3.2"/>
    <x v="0"/>
    <x v="3"/>
    <x v="38"/>
    <m/>
  </r>
  <r>
    <s v="Activity 2.3.3"/>
    <x v="0"/>
    <x v="3"/>
    <x v="39"/>
    <m/>
  </r>
  <r>
    <s v="Activity 2.3.3"/>
    <x v="0"/>
    <x v="3"/>
    <x v="40"/>
    <m/>
  </r>
  <r>
    <s v="Activity 2.3.3"/>
    <x v="0"/>
    <x v="3"/>
    <x v="41"/>
    <m/>
  </r>
  <r>
    <s v="Activity 2.3.3"/>
    <x v="0"/>
    <x v="3"/>
    <x v="42"/>
    <m/>
  </r>
  <r>
    <s v="Activity 2.3.3"/>
    <x v="0"/>
    <x v="3"/>
    <x v="19"/>
    <m/>
  </r>
  <r>
    <s v="Activity 2.3.3"/>
    <x v="0"/>
    <x v="3"/>
    <x v="43"/>
    <m/>
  </r>
  <r>
    <s v="Activity 2.3.3"/>
    <x v="0"/>
    <x v="3"/>
    <x v="44"/>
    <m/>
  </r>
  <r>
    <s v="Activity 2.3.4"/>
    <x v="0"/>
    <x v="3"/>
    <x v="39"/>
    <m/>
  </r>
  <r>
    <s v="Activity 2.3.4"/>
    <x v="0"/>
    <x v="3"/>
    <x v="41"/>
    <m/>
  </r>
  <r>
    <s v="Activity 2.3.4"/>
    <x v="0"/>
    <x v="3"/>
    <x v="42"/>
    <m/>
  </r>
  <r>
    <s v="Activity 2.3.4"/>
    <x v="0"/>
    <x v="3"/>
    <x v="19"/>
    <m/>
  </r>
  <r>
    <s v="Activity 2.3.4"/>
    <x v="0"/>
    <x v="3"/>
    <x v="45"/>
    <m/>
  </r>
  <r>
    <s v="Activity 2.3.4"/>
    <x v="0"/>
    <x v="3"/>
    <x v="43"/>
    <m/>
  </r>
  <r>
    <s v="Activity 2.3.6"/>
    <x v="0"/>
    <x v="3"/>
    <x v="46"/>
    <m/>
  </r>
  <r>
    <s v="Activity 2.3.6"/>
    <x v="0"/>
    <x v="3"/>
    <x v="28"/>
    <m/>
  </r>
  <r>
    <s v="Activity 2.3.6"/>
    <x v="0"/>
    <x v="3"/>
    <x v="19"/>
    <m/>
  </r>
  <r>
    <s v="Activity 2.3.6"/>
    <x v="0"/>
    <x v="3"/>
    <x v="34"/>
    <m/>
  </r>
  <r>
    <s v="Activity 2.3.6"/>
    <x v="0"/>
    <x v="3"/>
    <x v="36"/>
    <m/>
  </r>
  <r>
    <s v="Activity 2.4.1."/>
    <x v="0"/>
    <x v="3"/>
    <x v="47"/>
    <m/>
  </r>
  <r>
    <s v="Activity 2.4.1."/>
    <x v="0"/>
    <x v="3"/>
    <x v="48"/>
    <m/>
  </r>
  <r>
    <s v="Activity 2.4.1."/>
    <x v="0"/>
    <x v="3"/>
    <x v="5"/>
    <m/>
  </r>
  <r>
    <s v="Activity 2.1.1"/>
    <x v="0"/>
    <x v="4"/>
    <x v="0"/>
    <m/>
  </r>
  <r>
    <s v="Activity 2.1.1"/>
    <x v="0"/>
    <x v="4"/>
    <x v="1"/>
    <m/>
  </r>
  <r>
    <s v="Activity 2.1.1"/>
    <x v="0"/>
    <x v="4"/>
    <x v="2"/>
    <m/>
  </r>
  <r>
    <s v="Activity 2.1.1"/>
    <x v="0"/>
    <x v="4"/>
    <x v="3"/>
    <m/>
  </r>
  <r>
    <s v="Activity 2.1.1"/>
    <x v="0"/>
    <x v="4"/>
    <x v="4"/>
    <m/>
  </r>
  <r>
    <s v="Activity 2.1.1"/>
    <x v="0"/>
    <x v="4"/>
    <x v="5"/>
    <m/>
  </r>
  <r>
    <s v="Activity 2.1.2"/>
    <x v="0"/>
    <x v="4"/>
    <x v="1"/>
    <m/>
  </r>
  <r>
    <s v="Activity 2.1.2"/>
    <x v="0"/>
    <x v="4"/>
    <x v="5"/>
    <m/>
  </r>
  <r>
    <s v="Activity 2.2.1"/>
    <x v="0"/>
    <x v="4"/>
    <x v="1"/>
    <m/>
  </r>
  <r>
    <s v="Activity 2.2.1"/>
    <x v="0"/>
    <x v="4"/>
    <x v="6"/>
    <m/>
  </r>
  <r>
    <s v="Activity 2.2.1"/>
    <x v="1"/>
    <x v="4"/>
    <x v="7"/>
    <m/>
  </r>
  <r>
    <s v="Activity 2.2.1"/>
    <x v="2"/>
    <x v="4"/>
    <x v="8"/>
    <m/>
  </r>
  <r>
    <s v="Activity 2.2.1"/>
    <x v="0"/>
    <x v="4"/>
    <x v="9"/>
    <m/>
  </r>
  <r>
    <s v="Activity 2.2.1"/>
    <x v="0"/>
    <x v="4"/>
    <x v="10"/>
    <m/>
  </r>
  <r>
    <s v="Activity 2.2.1"/>
    <x v="1"/>
    <x v="4"/>
    <x v="11"/>
    <m/>
  </r>
  <r>
    <s v="Activity 2.2.1"/>
    <x v="1"/>
    <x v="4"/>
    <x v="11"/>
    <m/>
  </r>
  <r>
    <s v="Activity 2.2.1"/>
    <x v="1"/>
    <x v="4"/>
    <x v="12"/>
    <m/>
  </r>
  <r>
    <s v="Activity 2.2.1"/>
    <x v="0"/>
    <x v="4"/>
    <x v="13"/>
    <m/>
  </r>
  <r>
    <s v="Activity 2.2.1"/>
    <x v="1"/>
    <x v="4"/>
    <x v="14"/>
    <m/>
  </r>
  <r>
    <s v="Activity 2.2.1"/>
    <x v="0"/>
    <x v="4"/>
    <x v="5"/>
    <m/>
  </r>
  <r>
    <s v="Activity 2.2.2"/>
    <x v="1"/>
    <x v="4"/>
    <x v="7"/>
    <m/>
  </r>
  <r>
    <s v="Activity 2.2.2"/>
    <x v="1"/>
    <x v="4"/>
    <x v="11"/>
    <m/>
  </r>
  <r>
    <s v="Activity 2.2.2"/>
    <x v="1"/>
    <x v="4"/>
    <x v="11"/>
    <m/>
  </r>
  <r>
    <s v="Activity 2.2.2"/>
    <x v="1"/>
    <x v="4"/>
    <x v="12"/>
    <m/>
  </r>
  <r>
    <s v="Activity 2.2.2"/>
    <x v="1"/>
    <x v="4"/>
    <x v="14"/>
    <m/>
  </r>
  <r>
    <s v="Activity 2.2.4"/>
    <x v="0"/>
    <x v="4"/>
    <x v="1"/>
    <m/>
  </r>
  <r>
    <s v="Activity 2.2.4"/>
    <x v="0"/>
    <x v="4"/>
    <x v="5"/>
    <m/>
  </r>
  <r>
    <s v="Activity 2.3.1"/>
    <x v="0"/>
    <x v="4"/>
    <x v="15"/>
    <m/>
  </r>
  <r>
    <s v="Activity 2.3.1"/>
    <x v="0"/>
    <x v="4"/>
    <x v="16"/>
    <m/>
  </r>
  <r>
    <s v="Activity 2.3.1"/>
    <x v="0"/>
    <x v="4"/>
    <x v="17"/>
    <m/>
  </r>
  <r>
    <s v="Activity 2.3.1"/>
    <x v="0"/>
    <x v="4"/>
    <x v="18"/>
    <m/>
  </r>
  <r>
    <s v="Activity 2.3.1"/>
    <x v="0"/>
    <x v="4"/>
    <x v="19"/>
    <m/>
  </r>
  <r>
    <s v="Activity 2.3.2"/>
    <x v="0"/>
    <x v="4"/>
    <x v="0"/>
    <m/>
  </r>
  <r>
    <s v="Activity 2.3.2"/>
    <x v="0"/>
    <x v="4"/>
    <x v="20"/>
    <n v="0"/>
  </r>
  <r>
    <s v="Activity 2.3.2"/>
    <x v="0"/>
    <x v="4"/>
    <x v="21"/>
    <m/>
  </r>
  <r>
    <s v="Activity 2.3.2"/>
    <x v="0"/>
    <x v="4"/>
    <x v="22"/>
    <m/>
  </r>
  <r>
    <s v="Activity 2.3.2"/>
    <x v="0"/>
    <x v="4"/>
    <x v="23"/>
    <n v="33"/>
  </r>
  <r>
    <s v="Activity 2.3.2"/>
    <x v="0"/>
    <x v="4"/>
    <x v="24"/>
    <m/>
  </r>
  <r>
    <s v="Activity 2.3.2"/>
    <x v="0"/>
    <x v="4"/>
    <x v="25"/>
    <m/>
  </r>
  <r>
    <s v="Activity 2.3.2"/>
    <x v="0"/>
    <x v="4"/>
    <x v="26"/>
    <m/>
  </r>
  <r>
    <s v="Activity 2.3.2"/>
    <x v="0"/>
    <x v="4"/>
    <x v="27"/>
    <n v="26.4"/>
  </r>
  <r>
    <s v="Activity 2.3.2"/>
    <x v="0"/>
    <x v="4"/>
    <x v="28"/>
    <m/>
  </r>
  <r>
    <s v="Activity 2.3.2"/>
    <x v="0"/>
    <x v="4"/>
    <x v="29"/>
    <m/>
  </r>
  <r>
    <s v="Activity 2.3.2"/>
    <x v="0"/>
    <x v="4"/>
    <x v="30"/>
    <m/>
  </r>
  <r>
    <s v="Activity 2.3.2"/>
    <x v="0"/>
    <x v="4"/>
    <x v="19"/>
    <n v="13.2"/>
  </r>
  <r>
    <s v="Activity 2.3.2"/>
    <x v="0"/>
    <x v="4"/>
    <x v="31"/>
    <m/>
  </r>
  <r>
    <s v="Activity 2.3.2"/>
    <x v="0"/>
    <x v="4"/>
    <x v="32"/>
    <m/>
  </r>
  <r>
    <s v="Activity 2.3.2"/>
    <x v="0"/>
    <x v="4"/>
    <x v="33"/>
    <n v="33"/>
  </r>
  <r>
    <s v="Activity 2.3.2"/>
    <x v="0"/>
    <x v="4"/>
    <x v="34"/>
    <n v="11"/>
  </r>
  <r>
    <s v="Activity 2.3.2"/>
    <x v="0"/>
    <x v="4"/>
    <x v="35"/>
    <m/>
  </r>
  <r>
    <s v="Activity 2.3.2"/>
    <x v="0"/>
    <x v="4"/>
    <x v="36"/>
    <m/>
  </r>
  <r>
    <s v="Activity 2.3.2"/>
    <x v="0"/>
    <x v="4"/>
    <x v="37"/>
    <m/>
  </r>
  <r>
    <s v="Activity 2.3.2"/>
    <x v="0"/>
    <x v="4"/>
    <x v="38"/>
    <m/>
  </r>
  <r>
    <s v="Activity 2.3.3"/>
    <x v="0"/>
    <x v="4"/>
    <x v="39"/>
    <m/>
  </r>
  <r>
    <s v="Activity 2.3.3"/>
    <x v="0"/>
    <x v="4"/>
    <x v="40"/>
    <m/>
  </r>
  <r>
    <s v="Activity 2.3.3"/>
    <x v="0"/>
    <x v="4"/>
    <x v="41"/>
    <m/>
  </r>
  <r>
    <s v="Activity 2.3.3"/>
    <x v="0"/>
    <x v="4"/>
    <x v="42"/>
    <m/>
  </r>
  <r>
    <s v="Activity 2.3.3"/>
    <x v="0"/>
    <x v="4"/>
    <x v="19"/>
    <m/>
  </r>
  <r>
    <s v="Activity 2.3.3"/>
    <x v="0"/>
    <x v="4"/>
    <x v="43"/>
    <m/>
  </r>
  <r>
    <s v="Activity 2.3.3"/>
    <x v="0"/>
    <x v="4"/>
    <x v="44"/>
    <m/>
  </r>
  <r>
    <s v="Activity 2.3.4"/>
    <x v="0"/>
    <x v="4"/>
    <x v="39"/>
    <m/>
  </r>
  <r>
    <s v="Activity 2.3.4"/>
    <x v="0"/>
    <x v="4"/>
    <x v="41"/>
    <m/>
  </r>
  <r>
    <s v="Activity 2.3.4"/>
    <x v="0"/>
    <x v="4"/>
    <x v="42"/>
    <m/>
  </r>
  <r>
    <s v="Activity 2.3.4"/>
    <x v="0"/>
    <x v="4"/>
    <x v="19"/>
    <m/>
  </r>
  <r>
    <s v="Activity 2.3.4"/>
    <x v="0"/>
    <x v="4"/>
    <x v="45"/>
    <m/>
  </r>
  <r>
    <s v="Activity 2.3.4"/>
    <x v="0"/>
    <x v="4"/>
    <x v="43"/>
    <m/>
  </r>
  <r>
    <s v="Activity 2.3.6"/>
    <x v="0"/>
    <x v="4"/>
    <x v="46"/>
    <m/>
  </r>
  <r>
    <s v="Activity 2.3.6"/>
    <x v="0"/>
    <x v="4"/>
    <x v="28"/>
    <m/>
  </r>
  <r>
    <s v="Activity 2.3.6"/>
    <x v="0"/>
    <x v="4"/>
    <x v="19"/>
    <m/>
  </r>
  <r>
    <s v="Activity 2.3.6"/>
    <x v="0"/>
    <x v="4"/>
    <x v="34"/>
    <m/>
  </r>
  <r>
    <s v="Activity 2.3.6"/>
    <x v="0"/>
    <x v="4"/>
    <x v="36"/>
    <m/>
  </r>
  <r>
    <s v="Activity 2.4.1."/>
    <x v="0"/>
    <x v="4"/>
    <x v="47"/>
    <m/>
  </r>
  <r>
    <s v="Activity 2.4.1."/>
    <x v="0"/>
    <x v="4"/>
    <x v="48"/>
    <m/>
  </r>
  <r>
    <s v="Activity 2.4.1."/>
    <x v="0"/>
    <x v="4"/>
    <x v="5"/>
    <m/>
  </r>
  <r>
    <s v="Activity 2.1.1"/>
    <x v="0"/>
    <x v="5"/>
    <x v="0"/>
    <m/>
  </r>
  <r>
    <s v="Activity 2.1.1"/>
    <x v="0"/>
    <x v="5"/>
    <x v="1"/>
    <m/>
  </r>
  <r>
    <s v="Activity 2.1.1"/>
    <x v="0"/>
    <x v="5"/>
    <x v="2"/>
    <m/>
  </r>
  <r>
    <s v="Activity 2.1.1"/>
    <x v="0"/>
    <x v="5"/>
    <x v="3"/>
    <m/>
  </r>
  <r>
    <s v="Activity 2.1.1"/>
    <x v="0"/>
    <x v="5"/>
    <x v="4"/>
    <m/>
  </r>
  <r>
    <s v="Activity 2.1.1"/>
    <x v="0"/>
    <x v="5"/>
    <x v="5"/>
    <m/>
  </r>
  <r>
    <s v="Activity 2.1.2"/>
    <x v="0"/>
    <x v="5"/>
    <x v="1"/>
    <m/>
  </r>
  <r>
    <s v="Activity 2.1.2"/>
    <x v="0"/>
    <x v="5"/>
    <x v="5"/>
    <m/>
  </r>
  <r>
    <s v="Activity 2.2.1"/>
    <x v="0"/>
    <x v="5"/>
    <x v="1"/>
    <m/>
  </r>
  <r>
    <s v="Activity 2.2.1"/>
    <x v="0"/>
    <x v="5"/>
    <x v="6"/>
    <m/>
  </r>
  <r>
    <s v="Activity 2.2.1"/>
    <x v="1"/>
    <x v="5"/>
    <x v="7"/>
    <m/>
  </r>
  <r>
    <s v="Activity 2.2.1"/>
    <x v="2"/>
    <x v="5"/>
    <x v="8"/>
    <m/>
  </r>
  <r>
    <s v="Activity 2.2.1"/>
    <x v="0"/>
    <x v="5"/>
    <x v="9"/>
    <m/>
  </r>
  <r>
    <s v="Activity 2.2.1"/>
    <x v="0"/>
    <x v="5"/>
    <x v="10"/>
    <m/>
  </r>
  <r>
    <s v="Activity 2.2.1"/>
    <x v="1"/>
    <x v="5"/>
    <x v="11"/>
    <m/>
  </r>
  <r>
    <s v="Activity 2.2.1"/>
    <x v="1"/>
    <x v="5"/>
    <x v="11"/>
    <m/>
  </r>
  <r>
    <s v="Activity 2.2.1"/>
    <x v="1"/>
    <x v="5"/>
    <x v="12"/>
    <m/>
  </r>
  <r>
    <s v="Activity 2.2.1"/>
    <x v="0"/>
    <x v="5"/>
    <x v="13"/>
    <m/>
  </r>
  <r>
    <s v="Activity 2.2.1"/>
    <x v="1"/>
    <x v="5"/>
    <x v="14"/>
    <m/>
  </r>
  <r>
    <s v="Activity 2.2.1"/>
    <x v="0"/>
    <x v="5"/>
    <x v="5"/>
    <m/>
  </r>
  <r>
    <s v="Activity 2.2.2"/>
    <x v="1"/>
    <x v="5"/>
    <x v="7"/>
    <m/>
  </r>
  <r>
    <s v="Activity 2.2.2"/>
    <x v="1"/>
    <x v="5"/>
    <x v="11"/>
    <m/>
  </r>
  <r>
    <s v="Activity 2.2.2"/>
    <x v="1"/>
    <x v="5"/>
    <x v="11"/>
    <m/>
  </r>
  <r>
    <s v="Activity 2.2.2"/>
    <x v="1"/>
    <x v="5"/>
    <x v="12"/>
    <m/>
  </r>
  <r>
    <s v="Activity 2.2.2"/>
    <x v="1"/>
    <x v="5"/>
    <x v="14"/>
    <m/>
  </r>
  <r>
    <s v="Activity 2.2.4"/>
    <x v="0"/>
    <x v="5"/>
    <x v="1"/>
    <m/>
  </r>
  <r>
    <s v="Activity 2.2.4"/>
    <x v="0"/>
    <x v="5"/>
    <x v="5"/>
    <m/>
  </r>
  <r>
    <s v="Activity 2.3.1"/>
    <x v="0"/>
    <x v="5"/>
    <x v="15"/>
    <m/>
  </r>
  <r>
    <s v="Activity 2.3.1"/>
    <x v="0"/>
    <x v="5"/>
    <x v="16"/>
    <m/>
  </r>
  <r>
    <s v="Activity 2.3.1"/>
    <x v="0"/>
    <x v="5"/>
    <x v="17"/>
    <m/>
  </r>
  <r>
    <s v="Activity 2.3.1"/>
    <x v="0"/>
    <x v="5"/>
    <x v="18"/>
    <m/>
  </r>
  <r>
    <s v="Activity 2.3.1"/>
    <x v="0"/>
    <x v="5"/>
    <x v="19"/>
    <m/>
  </r>
  <r>
    <s v="Activity 2.3.2"/>
    <x v="0"/>
    <x v="5"/>
    <x v="0"/>
    <m/>
  </r>
  <r>
    <s v="Activity 2.3.2"/>
    <x v="0"/>
    <x v="5"/>
    <x v="20"/>
    <m/>
  </r>
  <r>
    <s v="Activity 2.3.2"/>
    <x v="0"/>
    <x v="5"/>
    <x v="21"/>
    <m/>
  </r>
  <r>
    <s v="Activity 2.3.2"/>
    <x v="0"/>
    <x v="5"/>
    <x v="22"/>
    <m/>
  </r>
  <r>
    <s v="Activity 2.3.2"/>
    <x v="0"/>
    <x v="5"/>
    <x v="23"/>
    <m/>
  </r>
  <r>
    <s v="Activity 2.3.2"/>
    <x v="0"/>
    <x v="5"/>
    <x v="24"/>
    <m/>
  </r>
  <r>
    <s v="Activity 2.3.2"/>
    <x v="0"/>
    <x v="5"/>
    <x v="25"/>
    <m/>
  </r>
  <r>
    <s v="Activity 2.3.2"/>
    <x v="0"/>
    <x v="5"/>
    <x v="26"/>
    <m/>
  </r>
  <r>
    <s v="Activity 2.3.2"/>
    <x v="0"/>
    <x v="5"/>
    <x v="27"/>
    <m/>
  </r>
  <r>
    <s v="Activity 2.3.2"/>
    <x v="0"/>
    <x v="5"/>
    <x v="28"/>
    <m/>
  </r>
  <r>
    <s v="Activity 2.3.2"/>
    <x v="0"/>
    <x v="5"/>
    <x v="29"/>
    <m/>
  </r>
  <r>
    <s v="Activity 2.3.2"/>
    <x v="0"/>
    <x v="5"/>
    <x v="30"/>
    <m/>
  </r>
  <r>
    <s v="Activity 2.3.2"/>
    <x v="0"/>
    <x v="5"/>
    <x v="19"/>
    <m/>
  </r>
  <r>
    <s v="Activity 2.3.2"/>
    <x v="0"/>
    <x v="5"/>
    <x v="31"/>
    <m/>
  </r>
  <r>
    <s v="Activity 2.3.2"/>
    <x v="0"/>
    <x v="5"/>
    <x v="32"/>
    <m/>
  </r>
  <r>
    <s v="Activity 2.3.2"/>
    <x v="0"/>
    <x v="5"/>
    <x v="33"/>
    <m/>
  </r>
  <r>
    <s v="Activity 2.3.2"/>
    <x v="0"/>
    <x v="5"/>
    <x v="34"/>
    <m/>
  </r>
  <r>
    <s v="Activity 2.3.2"/>
    <x v="0"/>
    <x v="5"/>
    <x v="35"/>
    <m/>
  </r>
  <r>
    <s v="Activity 2.3.2"/>
    <x v="0"/>
    <x v="5"/>
    <x v="36"/>
    <m/>
  </r>
  <r>
    <s v="Activity 2.3.2"/>
    <x v="0"/>
    <x v="5"/>
    <x v="37"/>
    <m/>
  </r>
  <r>
    <s v="Activity 2.3.2"/>
    <x v="0"/>
    <x v="5"/>
    <x v="38"/>
    <m/>
  </r>
  <r>
    <s v="Activity 2.3.3"/>
    <x v="0"/>
    <x v="5"/>
    <x v="39"/>
    <n v="22"/>
  </r>
  <r>
    <s v="Activity 2.3.3"/>
    <x v="0"/>
    <x v="5"/>
    <x v="40"/>
    <m/>
  </r>
  <r>
    <s v="Activity 2.3.3"/>
    <x v="0"/>
    <x v="5"/>
    <x v="41"/>
    <m/>
  </r>
  <r>
    <s v="Activity 2.3.3"/>
    <x v="0"/>
    <x v="5"/>
    <x v="42"/>
    <n v="22"/>
  </r>
  <r>
    <s v="Activity 2.3.3"/>
    <x v="0"/>
    <x v="5"/>
    <x v="19"/>
    <m/>
  </r>
  <r>
    <s v="Activity 2.3.3"/>
    <x v="0"/>
    <x v="5"/>
    <x v="43"/>
    <n v="44"/>
  </r>
  <r>
    <s v="Activity 2.3.3"/>
    <x v="0"/>
    <x v="5"/>
    <x v="44"/>
    <m/>
  </r>
  <r>
    <s v="Activity 2.3.4"/>
    <x v="0"/>
    <x v="5"/>
    <x v="39"/>
    <m/>
  </r>
  <r>
    <s v="Activity 2.3.4"/>
    <x v="0"/>
    <x v="5"/>
    <x v="41"/>
    <m/>
  </r>
  <r>
    <s v="Activity 2.3.4"/>
    <x v="0"/>
    <x v="5"/>
    <x v="42"/>
    <m/>
  </r>
  <r>
    <s v="Activity 2.3.4"/>
    <x v="0"/>
    <x v="5"/>
    <x v="19"/>
    <m/>
  </r>
  <r>
    <s v="Activity 2.3.4"/>
    <x v="0"/>
    <x v="5"/>
    <x v="45"/>
    <m/>
  </r>
  <r>
    <s v="Activity 2.3.4"/>
    <x v="0"/>
    <x v="5"/>
    <x v="43"/>
    <m/>
  </r>
  <r>
    <s v="Activity 2.3.6"/>
    <x v="0"/>
    <x v="5"/>
    <x v="46"/>
    <m/>
  </r>
  <r>
    <s v="Activity 2.3.6"/>
    <x v="0"/>
    <x v="5"/>
    <x v="28"/>
    <m/>
  </r>
  <r>
    <s v="Activity 2.3.6"/>
    <x v="0"/>
    <x v="5"/>
    <x v="19"/>
    <m/>
  </r>
  <r>
    <s v="Activity 2.3.6"/>
    <x v="0"/>
    <x v="5"/>
    <x v="34"/>
    <m/>
  </r>
  <r>
    <s v="Activity 2.3.6"/>
    <x v="0"/>
    <x v="5"/>
    <x v="36"/>
    <m/>
  </r>
  <r>
    <s v="Activity 2.4.1."/>
    <x v="0"/>
    <x v="5"/>
    <x v="47"/>
    <m/>
  </r>
  <r>
    <s v="Activity 2.4.1."/>
    <x v="0"/>
    <x v="5"/>
    <x v="48"/>
    <m/>
  </r>
  <r>
    <s v="Activity 2.4.1."/>
    <x v="0"/>
    <x v="5"/>
    <x v="5"/>
    <m/>
  </r>
  <r>
    <s v="Activity 2.1.1"/>
    <x v="0"/>
    <x v="6"/>
    <x v="0"/>
    <m/>
  </r>
  <r>
    <s v="Activity 2.1.1"/>
    <x v="0"/>
    <x v="6"/>
    <x v="1"/>
    <m/>
  </r>
  <r>
    <s v="Activity 2.1.1"/>
    <x v="0"/>
    <x v="6"/>
    <x v="2"/>
    <m/>
  </r>
  <r>
    <s v="Activity 2.1.1"/>
    <x v="0"/>
    <x v="6"/>
    <x v="3"/>
    <m/>
  </r>
  <r>
    <s v="Activity 2.1.1"/>
    <x v="0"/>
    <x v="6"/>
    <x v="4"/>
    <m/>
  </r>
  <r>
    <s v="Activity 2.1.1"/>
    <x v="0"/>
    <x v="6"/>
    <x v="5"/>
    <m/>
  </r>
  <r>
    <s v="Activity 2.1.2"/>
    <x v="0"/>
    <x v="6"/>
    <x v="1"/>
    <m/>
  </r>
  <r>
    <s v="Activity 2.1.2"/>
    <x v="0"/>
    <x v="6"/>
    <x v="5"/>
    <m/>
  </r>
  <r>
    <s v="Activity 2.2.1"/>
    <x v="0"/>
    <x v="6"/>
    <x v="1"/>
    <m/>
  </r>
  <r>
    <s v="Activity 2.2.1"/>
    <x v="0"/>
    <x v="6"/>
    <x v="6"/>
    <m/>
  </r>
  <r>
    <s v="Activity 2.2.1"/>
    <x v="1"/>
    <x v="6"/>
    <x v="7"/>
    <m/>
  </r>
  <r>
    <s v="Activity 2.2.1"/>
    <x v="2"/>
    <x v="6"/>
    <x v="8"/>
    <m/>
  </r>
  <r>
    <s v="Activity 2.2.1"/>
    <x v="0"/>
    <x v="6"/>
    <x v="9"/>
    <m/>
  </r>
  <r>
    <s v="Activity 2.2.1"/>
    <x v="0"/>
    <x v="6"/>
    <x v="10"/>
    <m/>
  </r>
  <r>
    <s v="Activity 2.2.1"/>
    <x v="1"/>
    <x v="6"/>
    <x v="11"/>
    <m/>
  </r>
  <r>
    <s v="Activity 2.2.1"/>
    <x v="1"/>
    <x v="6"/>
    <x v="11"/>
    <m/>
  </r>
  <r>
    <s v="Activity 2.2.1"/>
    <x v="1"/>
    <x v="6"/>
    <x v="12"/>
    <m/>
  </r>
  <r>
    <s v="Activity 2.2.1"/>
    <x v="0"/>
    <x v="6"/>
    <x v="13"/>
    <m/>
  </r>
  <r>
    <s v="Activity 2.2.1"/>
    <x v="1"/>
    <x v="6"/>
    <x v="14"/>
    <m/>
  </r>
  <r>
    <s v="Activity 2.2.1"/>
    <x v="0"/>
    <x v="6"/>
    <x v="5"/>
    <m/>
  </r>
  <r>
    <s v="Activity 2.2.2"/>
    <x v="1"/>
    <x v="6"/>
    <x v="7"/>
    <m/>
  </r>
  <r>
    <s v="Activity 2.2.2"/>
    <x v="1"/>
    <x v="6"/>
    <x v="11"/>
    <m/>
  </r>
  <r>
    <s v="Activity 2.2.2"/>
    <x v="1"/>
    <x v="6"/>
    <x v="11"/>
    <m/>
  </r>
  <r>
    <s v="Activity 2.2.2"/>
    <x v="1"/>
    <x v="6"/>
    <x v="12"/>
    <m/>
  </r>
  <r>
    <s v="Activity 2.2.2"/>
    <x v="1"/>
    <x v="6"/>
    <x v="14"/>
    <m/>
  </r>
  <r>
    <s v="Activity 2.2.4"/>
    <x v="0"/>
    <x v="6"/>
    <x v="1"/>
    <m/>
  </r>
  <r>
    <s v="Activity 2.2.4"/>
    <x v="0"/>
    <x v="6"/>
    <x v="5"/>
    <m/>
  </r>
  <r>
    <s v="Activity 2.3.1"/>
    <x v="0"/>
    <x v="6"/>
    <x v="15"/>
    <m/>
  </r>
  <r>
    <s v="Activity 2.3.1"/>
    <x v="0"/>
    <x v="6"/>
    <x v="16"/>
    <m/>
  </r>
  <r>
    <s v="Activity 2.3.1"/>
    <x v="0"/>
    <x v="6"/>
    <x v="17"/>
    <m/>
  </r>
  <r>
    <s v="Activity 2.3.1"/>
    <x v="0"/>
    <x v="6"/>
    <x v="18"/>
    <m/>
  </r>
  <r>
    <s v="Activity 2.3.1"/>
    <x v="0"/>
    <x v="6"/>
    <x v="19"/>
    <m/>
  </r>
  <r>
    <s v="Activity 2.3.2"/>
    <x v="0"/>
    <x v="6"/>
    <x v="0"/>
    <m/>
  </r>
  <r>
    <s v="Activity 2.3.2"/>
    <x v="0"/>
    <x v="6"/>
    <x v="20"/>
    <m/>
  </r>
  <r>
    <s v="Activity 2.3.2"/>
    <x v="0"/>
    <x v="6"/>
    <x v="21"/>
    <m/>
  </r>
  <r>
    <s v="Activity 2.3.2"/>
    <x v="0"/>
    <x v="6"/>
    <x v="22"/>
    <m/>
  </r>
  <r>
    <s v="Activity 2.3.2"/>
    <x v="0"/>
    <x v="6"/>
    <x v="23"/>
    <m/>
  </r>
  <r>
    <s v="Activity 2.3.2"/>
    <x v="0"/>
    <x v="6"/>
    <x v="24"/>
    <m/>
  </r>
  <r>
    <s v="Activity 2.3.2"/>
    <x v="0"/>
    <x v="6"/>
    <x v="25"/>
    <m/>
  </r>
  <r>
    <s v="Activity 2.3.2"/>
    <x v="0"/>
    <x v="6"/>
    <x v="26"/>
    <m/>
  </r>
  <r>
    <s v="Activity 2.3.2"/>
    <x v="0"/>
    <x v="6"/>
    <x v="27"/>
    <m/>
  </r>
  <r>
    <s v="Activity 2.3.2"/>
    <x v="0"/>
    <x v="6"/>
    <x v="28"/>
    <m/>
  </r>
  <r>
    <s v="Activity 2.3.2"/>
    <x v="0"/>
    <x v="6"/>
    <x v="29"/>
    <m/>
  </r>
  <r>
    <s v="Activity 2.3.2"/>
    <x v="0"/>
    <x v="6"/>
    <x v="30"/>
    <m/>
  </r>
  <r>
    <s v="Activity 2.3.2"/>
    <x v="0"/>
    <x v="6"/>
    <x v="19"/>
    <m/>
  </r>
  <r>
    <s v="Activity 2.3.2"/>
    <x v="0"/>
    <x v="6"/>
    <x v="31"/>
    <m/>
  </r>
  <r>
    <s v="Activity 2.3.2"/>
    <x v="0"/>
    <x v="6"/>
    <x v="32"/>
    <m/>
  </r>
  <r>
    <s v="Activity 2.3.2"/>
    <x v="0"/>
    <x v="6"/>
    <x v="33"/>
    <m/>
  </r>
  <r>
    <s v="Activity 2.3.2"/>
    <x v="0"/>
    <x v="6"/>
    <x v="34"/>
    <m/>
  </r>
  <r>
    <s v="Activity 2.3.2"/>
    <x v="0"/>
    <x v="6"/>
    <x v="35"/>
    <m/>
  </r>
  <r>
    <s v="Activity 2.3.2"/>
    <x v="0"/>
    <x v="6"/>
    <x v="36"/>
    <m/>
  </r>
  <r>
    <s v="Activity 2.3.2"/>
    <x v="0"/>
    <x v="6"/>
    <x v="37"/>
    <m/>
  </r>
  <r>
    <s v="Activity 2.3.2"/>
    <x v="0"/>
    <x v="6"/>
    <x v="38"/>
    <m/>
  </r>
  <r>
    <s v="Activity 2.3.3"/>
    <x v="0"/>
    <x v="6"/>
    <x v="39"/>
    <m/>
  </r>
  <r>
    <s v="Activity 2.3.3"/>
    <x v="0"/>
    <x v="6"/>
    <x v="40"/>
    <m/>
  </r>
  <r>
    <s v="Activity 2.3.3"/>
    <x v="0"/>
    <x v="6"/>
    <x v="41"/>
    <m/>
  </r>
  <r>
    <s v="Activity 2.3.3"/>
    <x v="0"/>
    <x v="6"/>
    <x v="42"/>
    <m/>
  </r>
  <r>
    <s v="Activity 2.3.3"/>
    <x v="0"/>
    <x v="6"/>
    <x v="19"/>
    <m/>
  </r>
  <r>
    <s v="Activity 2.3.3"/>
    <x v="0"/>
    <x v="6"/>
    <x v="43"/>
    <m/>
  </r>
  <r>
    <s v="Activity 2.3.3"/>
    <x v="0"/>
    <x v="6"/>
    <x v="44"/>
    <m/>
  </r>
  <r>
    <s v="Activity 2.3.4"/>
    <x v="0"/>
    <x v="6"/>
    <x v="39"/>
    <m/>
  </r>
  <r>
    <s v="Activity 2.3.4"/>
    <x v="0"/>
    <x v="6"/>
    <x v="41"/>
    <m/>
  </r>
  <r>
    <s v="Activity 2.3.4"/>
    <x v="0"/>
    <x v="6"/>
    <x v="42"/>
    <m/>
  </r>
  <r>
    <s v="Activity 2.3.4"/>
    <x v="0"/>
    <x v="6"/>
    <x v="19"/>
    <m/>
  </r>
  <r>
    <s v="Activity 2.3.4"/>
    <x v="0"/>
    <x v="6"/>
    <x v="45"/>
    <m/>
  </r>
  <r>
    <s v="Activity 2.3.4"/>
    <x v="0"/>
    <x v="6"/>
    <x v="43"/>
    <m/>
  </r>
  <r>
    <s v="Activity 2.3.6"/>
    <x v="0"/>
    <x v="6"/>
    <x v="46"/>
    <m/>
  </r>
  <r>
    <s v="Activity 2.3.6"/>
    <x v="0"/>
    <x v="6"/>
    <x v="28"/>
    <m/>
  </r>
  <r>
    <s v="Activity 2.3.6"/>
    <x v="0"/>
    <x v="6"/>
    <x v="19"/>
    <m/>
  </r>
  <r>
    <s v="Activity 2.3.6"/>
    <x v="0"/>
    <x v="6"/>
    <x v="34"/>
    <m/>
  </r>
  <r>
    <s v="Activity 2.3.6"/>
    <x v="0"/>
    <x v="6"/>
    <x v="36"/>
    <m/>
  </r>
  <r>
    <s v="Activity 2.4.1."/>
    <x v="0"/>
    <x v="6"/>
    <x v="47"/>
    <m/>
  </r>
  <r>
    <s v="Activity 2.4.1."/>
    <x v="0"/>
    <x v="6"/>
    <x v="48"/>
    <m/>
  </r>
  <r>
    <s v="Activity 2.4.1."/>
    <x v="0"/>
    <x v="6"/>
    <x v="5"/>
    <m/>
  </r>
  <r>
    <s v="Activity 2.1.1"/>
    <x v="0"/>
    <x v="7"/>
    <x v="0"/>
    <m/>
  </r>
  <r>
    <s v="Activity 2.1.1"/>
    <x v="0"/>
    <x v="7"/>
    <x v="1"/>
    <m/>
  </r>
  <r>
    <s v="Activity 2.1.1"/>
    <x v="0"/>
    <x v="7"/>
    <x v="2"/>
    <m/>
  </r>
  <r>
    <s v="Activity 2.1.1"/>
    <x v="0"/>
    <x v="7"/>
    <x v="3"/>
    <m/>
  </r>
  <r>
    <s v="Activity 2.1.1"/>
    <x v="0"/>
    <x v="7"/>
    <x v="4"/>
    <m/>
  </r>
  <r>
    <s v="Activity 2.1.1"/>
    <x v="0"/>
    <x v="7"/>
    <x v="5"/>
    <m/>
  </r>
  <r>
    <s v="Activity 2.1.2"/>
    <x v="0"/>
    <x v="7"/>
    <x v="1"/>
    <m/>
  </r>
  <r>
    <s v="Activity 2.1.2"/>
    <x v="0"/>
    <x v="7"/>
    <x v="5"/>
    <m/>
  </r>
  <r>
    <s v="Activity 2.2.1"/>
    <x v="0"/>
    <x v="7"/>
    <x v="1"/>
    <m/>
  </r>
  <r>
    <s v="Activity 2.2.1"/>
    <x v="0"/>
    <x v="7"/>
    <x v="6"/>
    <m/>
  </r>
  <r>
    <s v="Activity 2.2.1"/>
    <x v="1"/>
    <x v="7"/>
    <x v="7"/>
    <m/>
  </r>
  <r>
    <s v="Activity 2.2.1"/>
    <x v="2"/>
    <x v="7"/>
    <x v="8"/>
    <m/>
  </r>
  <r>
    <s v="Activity 2.2.1"/>
    <x v="0"/>
    <x v="7"/>
    <x v="9"/>
    <m/>
  </r>
  <r>
    <s v="Activity 2.2.1"/>
    <x v="0"/>
    <x v="7"/>
    <x v="10"/>
    <m/>
  </r>
  <r>
    <s v="Activity 2.2.1"/>
    <x v="1"/>
    <x v="7"/>
    <x v="11"/>
    <m/>
  </r>
  <r>
    <s v="Activity 2.2.1"/>
    <x v="1"/>
    <x v="7"/>
    <x v="11"/>
    <m/>
  </r>
  <r>
    <s v="Activity 2.2.1"/>
    <x v="1"/>
    <x v="7"/>
    <x v="12"/>
    <m/>
  </r>
  <r>
    <s v="Activity 2.2.1"/>
    <x v="0"/>
    <x v="7"/>
    <x v="13"/>
    <m/>
  </r>
  <r>
    <s v="Activity 2.2.1"/>
    <x v="1"/>
    <x v="7"/>
    <x v="14"/>
    <m/>
  </r>
  <r>
    <s v="Activity 2.2.1"/>
    <x v="0"/>
    <x v="7"/>
    <x v="5"/>
    <m/>
  </r>
  <r>
    <s v="Activity 2.2.2"/>
    <x v="1"/>
    <x v="7"/>
    <x v="7"/>
    <m/>
  </r>
  <r>
    <s v="Activity 2.2.2"/>
    <x v="1"/>
    <x v="7"/>
    <x v="11"/>
    <m/>
  </r>
  <r>
    <s v="Activity 2.2.2"/>
    <x v="1"/>
    <x v="7"/>
    <x v="11"/>
    <m/>
  </r>
  <r>
    <s v="Activity 2.2.2"/>
    <x v="1"/>
    <x v="7"/>
    <x v="12"/>
    <m/>
  </r>
  <r>
    <s v="Activity 2.2.2"/>
    <x v="1"/>
    <x v="7"/>
    <x v="14"/>
    <m/>
  </r>
  <r>
    <s v="Activity 2.2.4"/>
    <x v="0"/>
    <x v="7"/>
    <x v="1"/>
    <m/>
  </r>
  <r>
    <s v="Activity 2.2.4"/>
    <x v="0"/>
    <x v="7"/>
    <x v="5"/>
    <m/>
  </r>
  <r>
    <s v="Activity 2.3.1"/>
    <x v="0"/>
    <x v="7"/>
    <x v="15"/>
    <m/>
  </r>
  <r>
    <s v="Activity 2.3.1"/>
    <x v="0"/>
    <x v="7"/>
    <x v="16"/>
    <m/>
  </r>
  <r>
    <s v="Activity 2.3.1"/>
    <x v="0"/>
    <x v="7"/>
    <x v="17"/>
    <m/>
  </r>
  <r>
    <s v="Activity 2.3.1"/>
    <x v="0"/>
    <x v="7"/>
    <x v="18"/>
    <m/>
  </r>
  <r>
    <s v="Activity 2.3.1"/>
    <x v="0"/>
    <x v="7"/>
    <x v="19"/>
    <m/>
  </r>
  <r>
    <s v="Activity 2.3.2"/>
    <x v="0"/>
    <x v="7"/>
    <x v="0"/>
    <m/>
  </r>
  <r>
    <s v="Activity 2.3.2"/>
    <x v="0"/>
    <x v="7"/>
    <x v="20"/>
    <m/>
  </r>
  <r>
    <s v="Activity 2.3.2"/>
    <x v="0"/>
    <x v="7"/>
    <x v="21"/>
    <m/>
  </r>
  <r>
    <s v="Activity 2.3.2"/>
    <x v="0"/>
    <x v="7"/>
    <x v="22"/>
    <m/>
  </r>
  <r>
    <s v="Activity 2.3.2"/>
    <x v="0"/>
    <x v="7"/>
    <x v="23"/>
    <m/>
  </r>
  <r>
    <s v="Activity 2.3.2"/>
    <x v="0"/>
    <x v="7"/>
    <x v="24"/>
    <m/>
  </r>
  <r>
    <s v="Activity 2.3.2"/>
    <x v="0"/>
    <x v="7"/>
    <x v="25"/>
    <m/>
  </r>
  <r>
    <s v="Activity 2.3.2"/>
    <x v="0"/>
    <x v="7"/>
    <x v="26"/>
    <m/>
  </r>
  <r>
    <s v="Activity 2.3.2"/>
    <x v="0"/>
    <x v="7"/>
    <x v="27"/>
    <m/>
  </r>
  <r>
    <s v="Activity 2.3.2"/>
    <x v="0"/>
    <x v="7"/>
    <x v="28"/>
    <m/>
  </r>
  <r>
    <s v="Activity 2.3.2"/>
    <x v="0"/>
    <x v="7"/>
    <x v="29"/>
    <m/>
  </r>
  <r>
    <s v="Activity 2.3.2"/>
    <x v="0"/>
    <x v="7"/>
    <x v="30"/>
    <m/>
  </r>
  <r>
    <s v="Activity 2.3.2"/>
    <x v="0"/>
    <x v="7"/>
    <x v="19"/>
    <m/>
  </r>
  <r>
    <s v="Activity 2.3.2"/>
    <x v="0"/>
    <x v="7"/>
    <x v="31"/>
    <m/>
  </r>
  <r>
    <s v="Activity 2.3.2"/>
    <x v="0"/>
    <x v="7"/>
    <x v="32"/>
    <m/>
  </r>
  <r>
    <s v="Activity 2.3.2"/>
    <x v="0"/>
    <x v="7"/>
    <x v="33"/>
    <m/>
  </r>
  <r>
    <s v="Activity 2.3.2"/>
    <x v="0"/>
    <x v="7"/>
    <x v="34"/>
    <m/>
  </r>
  <r>
    <s v="Activity 2.3.2"/>
    <x v="0"/>
    <x v="7"/>
    <x v="35"/>
    <m/>
  </r>
  <r>
    <s v="Activity 2.3.2"/>
    <x v="0"/>
    <x v="7"/>
    <x v="36"/>
    <m/>
  </r>
  <r>
    <s v="Activity 2.3.2"/>
    <x v="0"/>
    <x v="7"/>
    <x v="37"/>
    <m/>
  </r>
  <r>
    <s v="Activity 2.3.2"/>
    <x v="0"/>
    <x v="7"/>
    <x v="38"/>
    <m/>
  </r>
  <r>
    <s v="Activity 2.3.3"/>
    <x v="0"/>
    <x v="7"/>
    <x v="39"/>
    <m/>
  </r>
  <r>
    <s v="Activity 2.3.3"/>
    <x v="0"/>
    <x v="7"/>
    <x v="40"/>
    <m/>
  </r>
  <r>
    <s v="Activity 2.3.3"/>
    <x v="0"/>
    <x v="7"/>
    <x v="41"/>
    <m/>
  </r>
  <r>
    <s v="Activity 2.3.3"/>
    <x v="0"/>
    <x v="7"/>
    <x v="42"/>
    <m/>
  </r>
  <r>
    <s v="Activity 2.3.3"/>
    <x v="0"/>
    <x v="7"/>
    <x v="19"/>
    <m/>
  </r>
  <r>
    <s v="Activity 2.3.3"/>
    <x v="0"/>
    <x v="7"/>
    <x v="43"/>
    <m/>
  </r>
  <r>
    <s v="Activity 2.3.3"/>
    <x v="0"/>
    <x v="7"/>
    <x v="44"/>
    <m/>
  </r>
  <r>
    <s v="Activity 2.3.4"/>
    <x v="0"/>
    <x v="7"/>
    <x v="39"/>
    <m/>
  </r>
  <r>
    <s v="Activity 2.3.4"/>
    <x v="0"/>
    <x v="7"/>
    <x v="41"/>
    <m/>
  </r>
  <r>
    <s v="Activity 2.3.4"/>
    <x v="0"/>
    <x v="7"/>
    <x v="42"/>
    <n v="74.8"/>
  </r>
  <r>
    <s v="Activity 2.3.4"/>
    <x v="0"/>
    <x v="7"/>
    <x v="19"/>
    <m/>
  </r>
  <r>
    <s v="Activity 2.3.4"/>
    <x v="0"/>
    <x v="7"/>
    <x v="45"/>
    <n v="72.599999999999994"/>
  </r>
  <r>
    <s v="Activity 2.3.4"/>
    <x v="0"/>
    <x v="7"/>
    <x v="43"/>
    <m/>
  </r>
  <r>
    <s v="Activity 2.3.6"/>
    <x v="0"/>
    <x v="7"/>
    <x v="46"/>
    <m/>
  </r>
  <r>
    <s v="Activity 2.3.6"/>
    <x v="0"/>
    <x v="7"/>
    <x v="28"/>
    <m/>
  </r>
  <r>
    <s v="Activity 2.3.6"/>
    <x v="0"/>
    <x v="7"/>
    <x v="19"/>
    <m/>
  </r>
  <r>
    <s v="Activity 2.3.6"/>
    <x v="0"/>
    <x v="7"/>
    <x v="34"/>
    <m/>
  </r>
  <r>
    <s v="Activity 2.3.6"/>
    <x v="0"/>
    <x v="7"/>
    <x v="36"/>
    <m/>
  </r>
  <r>
    <s v="Activity 2.4.1."/>
    <x v="0"/>
    <x v="7"/>
    <x v="47"/>
    <m/>
  </r>
  <r>
    <s v="Activity 2.4.1."/>
    <x v="0"/>
    <x v="7"/>
    <x v="48"/>
    <m/>
  </r>
  <r>
    <s v="Activity 2.4.1."/>
    <x v="0"/>
    <x v="7"/>
    <x v="5"/>
    <m/>
  </r>
  <r>
    <s v="Activity 2.1.1"/>
    <x v="0"/>
    <x v="8"/>
    <x v="0"/>
    <m/>
  </r>
  <r>
    <s v="Activity 2.1.1"/>
    <x v="0"/>
    <x v="8"/>
    <x v="1"/>
    <m/>
  </r>
  <r>
    <s v="Activity 2.1.1"/>
    <x v="0"/>
    <x v="8"/>
    <x v="2"/>
    <m/>
  </r>
  <r>
    <s v="Activity 2.1.1"/>
    <x v="0"/>
    <x v="8"/>
    <x v="3"/>
    <m/>
  </r>
  <r>
    <s v="Activity 2.1.1"/>
    <x v="0"/>
    <x v="8"/>
    <x v="4"/>
    <m/>
  </r>
  <r>
    <s v="Activity 2.1.1"/>
    <x v="0"/>
    <x v="8"/>
    <x v="5"/>
    <m/>
  </r>
  <r>
    <s v="Activity 2.1.2"/>
    <x v="0"/>
    <x v="8"/>
    <x v="1"/>
    <m/>
  </r>
  <r>
    <s v="Activity 2.1.2"/>
    <x v="0"/>
    <x v="8"/>
    <x v="5"/>
    <m/>
  </r>
  <r>
    <s v="Activity 2.2.1"/>
    <x v="0"/>
    <x v="8"/>
    <x v="1"/>
    <m/>
  </r>
  <r>
    <s v="Activity 2.2.1"/>
    <x v="0"/>
    <x v="8"/>
    <x v="6"/>
    <m/>
  </r>
  <r>
    <s v="Activity 2.2.1"/>
    <x v="1"/>
    <x v="8"/>
    <x v="7"/>
    <m/>
  </r>
  <r>
    <s v="Activity 2.2.1"/>
    <x v="2"/>
    <x v="8"/>
    <x v="8"/>
    <m/>
  </r>
  <r>
    <s v="Activity 2.2.1"/>
    <x v="0"/>
    <x v="8"/>
    <x v="9"/>
    <m/>
  </r>
  <r>
    <s v="Activity 2.2.1"/>
    <x v="0"/>
    <x v="8"/>
    <x v="10"/>
    <m/>
  </r>
  <r>
    <s v="Activity 2.2.1"/>
    <x v="1"/>
    <x v="8"/>
    <x v="11"/>
    <m/>
  </r>
  <r>
    <s v="Activity 2.2.1"/>
    <x v="1"/>
    <x v="8"/>
    <x v="11"/>
    <m/>
  </r>
  <r>
    <s v="Activity 2.2.1"/>
    <x v="1"/>
    <x v="8"/>
    <x v="12"/>
    <m/>
  </r>
  <r>
    <s v="Activity 2.2.1"/>
    <x v="0"/>
    <x v="8"/>
    <x v="13"/>
    <m/>
  </r>
  <r>
    <s v="Activity 2.2.1"/>
    <x v="1"/>
    <x v="8"/>
    <x v="14"/>
    <m/>
  </r>
  <r>
    <s v="Activity 2.2.1"/>
    <x v="0"/>
    <x v="8"/>
    <x v="5"/>
    <m/>
  </r>
  <r>
    <s v="Activity 2.2.2"/>
    <x v="1"/>
    <x v="8"/>
    <x v="7"/>
    <m/>
  </r>
  <r>
    <s v="Activity 2.2.2"/>
    <x v="1"/>
    <x v="8"/>
    <x v="11"/>
    <m/>
  </r>
  <r>
    <s v="Activity 2.2.2"/>
    <x v="1"/>
    <x v="8"/>
    <x v="11"/>
    <m/>
  </r>
  <r>
    <s v="Activity 2.2.2"/>
    <x v="1"/>
    <x v="8"/>
    <x v="12"/>
    <m/>
  </r>
  <r>
    <s v="Activity 2.2.2"/>
    <x v="1"/>
    <x v="8"/>
    <x v="14"/>
    <m/>
  </r>
  <r>
    <s v="Activity 2.2.4"/>
    <x v="0"/>
    <x v="8"/>
    <x v="1"/>
    <m/>
  </r>
  <r>
    <s v="Activity 2.2.4"/>
    <x v="0"/>
    <x v="8"/>
    <x v="5"/>
    <m/>
  </r>
  <r>
    <s v="Activity 2.3.1"/>
    <x v="0"/>
    <x v="8"/>
    <x v="15"/>
    <m/>
  </r>
  <r>
    <s v="Activity 2.3.1"/>
    <x v="0"/>
    <x v="8"/>
    <x v="16"/>
    <m/>
  </r>
  <r>
    <s v="Activity 2.3.1"/>
    <x v="0"/>
    <x v="8"/>
    <x v="17"/>
    <m/>
  </r>
  <r>
    <s v="Activity 2.3.1"/>
    <x v="0"/>
    <x v="8"/>
    <x v="18"/>
    <m/>
  </r>
  <r>
    <s v="Activity 2.3.1"/>
    <x v="0"/>
    <x v="8"/>
    <x v="19"/>
    <m/>
  </r>
  <r>
    <s v="Activity 2.3.2"/>
    <x v="0"/>
    <x v="8"/>
    <x v="0"/>
    <m/>
  </r>
  <r>
    <s v="Activity 2.3.2"/>
    <x v="0"/>
    <x v="8"/>
    <x v="20"/>
    <m/>
  </r>
  <r>
    <s v="Activity 2.3.2"/>
    <x v="0"/>
    <x v="8"/>
    <x v="21"/>
    <m/>
  </r>
  <r>
    <s v="Activity 2.3.2"/>
    <x v="0"/>
    <x v="8"/>
    <x v="22"/>
    <m/>
  </r>
  <r>
    <s v="Activity 2.3.2"/>
    <x v="0"/>
    <x v="8"/>
    <x v="23"/>
    <m/>
  </r>
  <r>
    <s v="Activity 2.3.2"/>
    <x v="0"/>
    <x v="8"/>
    <x v="24"/>
    <m/>
  </r>
  <r>
    <s v="Activity 2.3.2"/>
    <x v="0"/>
    <x v="8"/>
    <x v="25"/>
    <m/>
  </r>
  <r>
    <s v="Activity 2.3.2"/>
    <x v="0"/>
    <x v="8"/>
    <x v="26"/>
    <m/>
  </r>
  <r>
    <s v="Activity 2.3.2"/>
    <x v="0"/>
    <x v="8"/>
    <x v="27"/>
    <m/>
  </r>
  <r>
    <s v="Activity 2.3.2"/>
    <x v="0"/>
    <x v="8"/>
    <x v="28"/>
    <m/>
  </r>
  <r>
    <s v="Activity 2.3.2"/>
    <x v="0"/>
    <x v="8"/>
    <x v="29"/>
    <m/>
  </r>
  <r>
    <s v="Activity 2.3.2"/>
    <x v="0"/>
    <x v="8"/>
    <x v="30"/>
    <m/>
  </r>
  <r>
    <s v="Activity 2.3.2"/>
    <x v="0"/>
    <x v="8"/>
    <x v="19"/>
    <m/>
  </r>
  <r>
    <s v="Activity 2.3.2"/>
    <x v="0"/>
    <x v="8"/>
    <x v="31"/>
    <m/>
  </r>
  <r>
    <s v="Activity 2.3.2"/>
    <x v="0"/>
    <x v="8"/>
    <x v="32"/>
    <m/>
  </r>
  <r>
    <s v="Activity 2.3.2"/>
    <x v="0"/>
    <x v="8"/>
    <x v="33"/>
    <m/>
  </r>
  <r>
    <s v="Activity 2.3.2"/>
    <x v="0"/>
    <x v="8"/>
    <x v="34"/>
    <m/>
  </r>
  <r>
    <s v="Activity 2.3.2"/>
    <x v="0"/>
    <x v="8"/>
    <x v="35"/>
    <m/>
  </r>
  <r>
    <s v="Activity 2.3.2"/>
    <x v="0"/>
    <x v="8"/>
    <x v="36"/>
    <m/>
  </r>
  <r>
    <s v="Activity 2.3.2"/>
    <x v="0"/>
    <x v="8"/>
    <x v="37"/>
    <m/>
  </r>
  <r>
    <s v="Activity 2.3.2"/>
    <x v="0"/>
    <x v="8"/>
    <x v="38"/>
    <m/>
  </r>
  <r>
    <s v="Activity 2.3.3"/>
    <x v="0"/>
    <x v="8"/>
    <x v="39"/>
    <m/>
  </r>
  <r>
    <s v="Activity 2.3.3"/>
    <x v="0"/>
    <x v="8"/>
    <x v="40"/>
    <m/>
  </r>
  <r>
    <s v="Activity 2.3.3"/>
    <x v="0"/>
    <x v="8"/>
    <x v="41"/>
    <m/>
  </r>
  <r>
    <s v="Activity 2.3.3"/>
    <x v="0"/>
    <x v="8"/>
    <x v="42"/>
    <m/>
  </r>
  <r>
    <s v="Activity 2.3.3"/>
    <x v="0"/>
    <x v="8"/>
    <x v="19"/>
    <m/>
  </r>
  <r>
    <s v="Activity 2.3.3"/>
    <x v="0"/>
    <x v="8"/>
    <x v="43"/>
    <m/>
  </r>
  <r>
    <s v="Activity 2.3.3"/>
    <x v="0"/>
    <x v="8"/>
    <x v="44"/>
    <m/>
  </r>
  <r>
    <s v="Activity 2.3.4"/>
    <x v="0"/>
    <x v="8"/>
    <x v="39"/>
    <m/>
  </r>
  <r>
    <s v="Activity 2.3.4"/>
    <x v="0"/>
    <x v="8"/>
    <x v="41"/>
    <m/>
  </r>
  <r>
    <s v="Activity 2.3.4"/>
    <x v="0"/>
    <x v="8"/>
    <x v="42"/>
    <m/>
  </r>
  <r>
    <s v="Activity 2.3.4"/>
    <x v="0"/>
    <x v="8"/>
    <x v="19"/>
    <m/>
  </r>
  <r>
    <s v="Activity 2.3.4"/>
    <x v="0"/>
    <x v="8"/>
    <x v="45"/>
    <m/>
  </r>
  <r>
    <s v="Activity 2.3.4"/>
    <x v="0"/>
    <x v="8"/>
    <x v="43"/>
    <m/>
  </r>
  <r>
    <s v="Activity 2.3.6"/>
    <x v="0"/>
    <x v="8"/>
    <x v="46"/>
    <m/>
  </r>
  <r>
    <s v="Activity 2.3.6"/>
    <x v="0"/>
    <x v="8"/>
    <x v="28"/>
    <m/>
  </r>
  <r>
    <s v="Activity 2.3.6"/>
    <x v="0"/>
    <x v="8"/>
    <x v="19"/>
    <m/>
  </r>
  <r>
    <s v="Activity 2.3.6"/>
    <x v="0"/>
    <x v="8"/>
    <x v="34"/>
    <m/>
  </r>
  <r>
    <s v="Activity 2.3.6"/>
    <x v="0"/>
    <x v="8"/>
    <x v="36"/>
    <m/>
  </r>
  <r>
    <s v="Activity 2.4.1."/>
    <x v="0"/>
    <x v="8"/>
    <x v="47"/>
    <m/>
  </r>
  <r>
    <s v="Activity 2.4.1."/>
    <x v="0"/>
    <x v="8"/>
    <x v="48"/>
    <m/>
  </r>
  <r>
    <s v="Activity 2.4.1."/>
    <x v="0"/>
    <x v="8"/>
    <x v="5"/>
    <m/>
  </r>
  <r>
    <s v="Activity 2.1.1"/>
    <x v="0"/>
    <x v="9"/>
    <x v="0"/>
    <m/>
  </r>
  <r>
    <s v="Activity 2.1.1"/>
    <x v="0"/>
    <x v="9"/>
    <x v="1"/>
    <m/>
  </r>
  <r>
    <s v="Activity 2.1.1"/>
    <x v="0"/>
    <x v="9"/>
    <x v="2"/>
    <m/>
  </r>
  <r>
    <s v="Activity 2.1.1"/>
    <x v="0"/>
    <x v="9"/>
    <x v="3"/>
    <m/>
  </r>
  <r>
    <s v="Activity 2.1.1"/>
    <x v="0"/>
    <x v="9"/>
    <x v="4"/>
    <m/>
  </r>
  <r>
    <s v="Activity 2.1.1"/>
    <x v="0"/>
    <x v="9"/>
    <x v="5"/>
    <m/>
  </r>
  <r>
    <s v="Activity 2.1.2"/>
    <x v="0"/>
    <x v="9"/>
    <x v="1"/>
    <m/>
  </r>
  <r>
    <s v="Activity 2.1.2"/>
    <x v="0"/>
    <x v="9"/>
    <x v="5"/>
    <m/>
  </r>
  <r>
    <s v="Activity 2.2.1"/>
    <x v="0"/>
    <x v="9"/>
    <x v="1"/>
    <m/>
  </r>
  <r>
    <s v="Activity 2.2.1"/>
    <x v="0"/>
    <x v="9"/>
    <x v="6"/>
    <m/>
  </r>
  <r>
    <s v="Activity 2.2.1"/>
    <x v="1"/>
    <x v="9"/>
    <x v="7"/>
    <m/>
  </r>
  <r>
    <s v="Activity 2.2.1"/>
    <x v="2"/>
    <x v="9"/>
    <x v="8"/>
    <m/>
  </r>
  <r>
    <s v="Activity 2.2.1"/>
    <x v="0"/>
    <x v="9"/>
    <x v="9"/>
    <m/>
  </r>
  <r>
    <s v="Activity 2.2.1"/>
    <x v="0"/>
    <x v="9"/>
    <x v="10"/>
    <m/>
  </r>
  <r>
    <s v="Activity 2.2.1"/>
    <x v="1"/>
    <x v="9"/>
    <x v="11"/>
    <m/>
  </r>
  <r>
    <s v="Activity 2.2.1"/>
    <x v="1"/>
    <x v="9"/>
    <x v="11"/>
    <m/>
  </r>
  <r>
    <s v="Activity 2.2.1"/>
    <x v="1"/>
    <x v="9"/>
    <x v="12"/>
    <m/>
  </r>
  <r>
    <s v="Activity 2.2.1"/>
    <x v="0"/>
    <x v="9"/>
    <x v="13"/>
    <m/>
  </r>
  <r>
    <s v="Activity 2.2.1"/>
    <x v="1"/>
    <x v="9"/>
    <x v="14"/>
    <m/>
  </r>
  <r>
    <s v="Activity 2.2.1"/>
    <x v="0"/>
    <x v="9"/>
    <x v="5"/>
    <m/>
  </r>
  <r>
    <s v="Activity 2.2.2"/>
    <x v="1"/>
    <x v="9"/>
    <x v="7"/>
    <m/>
  </r>
  <r>
    <s v="Activity 2.2.2"/>
    <x v="1"/>
    <x v="9"/>
    <x v="11"/>
    <m/>
  </r>
  <r>
    <s v="Activity 2.2.2"/>
    <x v="1"/>
    <x v="9"/>
    <x v="11"/>
    <m/>
  </r>
  <r>
    <s v="Activity 2.2.2"/>
    <x v="1"/>
    <x v="9"/>
    <x v="12"/>
    <m/>
  </r>
  <r>
    <s v="Activity 2.2.2"/>
    <x v="1"/>
    <x v="9"/>
    <x v="14"/>
    <m/>
  </r>
  <r>
    <s v="Activity 2.2.4"/>
    <x v="0"/>
    <x v="9"/>
    <x v="1"/>
    <m/>
  </r>
  <r>
    <s v="Activity 2.2.4"/>
    <x v="0"/>
    <x v="9"/>
    <x v="5"/>
    <m/>
  </r>
  <r>
    <s v="Activity 2.3.1"/>
    <x v="0"/>
    <x v="9"/>
    <x v="15"/>
    <m/>
  </r>
  <r>
    <s v="Activity 2.3.1"/>
    <x v="0"/>
    <x v="9"/>
    <x v="16"/>
    <m/>
  </r>
  <r>
    <s v="Activity 2.3.1"/>
    <x v="0"/>
    <x v="9"/>
    <x v="17"/>
    <m/>
  </r>
  <r>
    <s v="Activity 2.3.1"/>
    <x v="0"/>
    <x v="9"/>
    <x v="18"/>
    <m/>
  </r>
  <r>
    <s v="Activity 2.3.1"/>
    <x v="0"/>
    <x v="9"/>
    <x v="19"/>
    <m/>
  </r>
  <r>
    <s v="Activity 2.3.2"/>
    <x v="0"/>
    <x v="9"/>
    <x v="0"/>
    <m/>
  </r>
  <r>
    <s v="Activity 2.3.2"/>
    <x v="0"/>
    <x v="9"/>
    <x v="20"/>
    <m/>
  </r>
  <r>
    <s v="Activity 2.3.2"/>
    <x v="0"/>
    <x v="9"/>
    <x v="21"/>
    <m/>
  </r>
  <r>
    <s v="Activity 2.3.2"/>
    <x v="0"/>
    <x v="9"/>
    <x v="22"/>
    <m/>
  </r>
  <r>
    <s v="Activity 2.3.2"/>
    <x v="0"/>
    <x v="9"/>
    <x v="23"/>
    <m/>
  </r>
  <r>
    <s v="Activity 2.3.2"/>
    <x v="0"/>
    <x v="9"/>
    <x v="24"/>
    <m/>
  </r>
  <r>
    <s v="Activity 2.3.2"/>
    <x v="0"/>
    <x v="9"/>
    <x v="25"/>
    <m/>
  </r>
  <r>
    <s v="Activity 2.3.2"/>
    <x v="0"/>
    <x v="9"/>
    <x v="26"/>
    <m/>
  </r>
  <r>
    <s v="Activity 2.3.2"/>
    <x v="0"/>
    <x v="9"/>
    <x v="27"/>
    <m/>
  </r>
  <r>
    <s v="Activity 2.3.2"/>
    <x v="0"/>
    <x v="9"/>
    <x v="28"/>
    <m/>
  </r>
  <r>
    <s v="Activity 2.3.2"/>
    <x v="0"/>
    <x v="9"/>
    <x v="29"/>
    <m/>
  </r>
  <r>
    <s v="Activity 2.3.2"/>
    <x v="0"/>
    <x v="9"/>
    <x v="30"/>
    <m/>
  </r>
  <r>
    <s v="Activity 2.3.2"/>
    <x v="0"/>
    <x v="9"/>
    <x v="19"/>
    <m/>
  </r>
  <r>
    <s v="Activity 2.3.2"/>
    <x v="0"/>
    <x v="9"/>
    <x v="31"/>
    <m/>
  </r>
  <r>
    <s v="Activity 2.3.2"/>
    <x v="0"/>
    <x v="9"/>
    <x v="32"/>
    <m/>
  </r>
  <r>
    <s v="Activity 2.3.2"/>
    <x v="0"/>
    <x v="9"/>
    <x v="33"/>
    <m/>
  </r>
  <r>
    <s v="Activity 2.3.2"/>
    <x v="0"/>
    <x v="9"/>
    <x v="34"/>
    <m/>
  </r>
  <r>
    <s v="Activity 2.3.2"/>
    <x v="0"/>
    <x v="9"/>
    <x v="35"/>
    <m/>
  </r>
  <r>
    <s v="Activity 2.3.2"/>
    <x v="0"/>
    <x v="9"/>
    <x v="36"/>
    <m/>
  </r>
  <r>
    <s v="Activity 2.3.2"/>
    <x v="0"/>
    <x v="9"/>
    <x v="37"/>
    <m/>
  </r>
  <r>
    <s v="Activity 2.3.2"/>
    <x v="0"/>
    <x v="9"/>
    <x v="38"/>
    <m/>
  </r>
  <r>
    <s v="Activity 2.3.3"/>
    <x v="0"/>
    <x v="9"/>
    <x v="39"/>
    <m/>
  </r>
  <r>
    <s v="Activity 2.3.3"/>
    <x v="0"/>
    <x v="9"/>
    <x v="40"/>
    <m/>
  </r>
  <r>
    <s v="Activity 2.3.3"/>
    <x v="0"/>
    <x v="9"/>
    <x v="41"/>
    <m/>
  </r>
  <r>
    <s v="Activity 2.3.3"/>
    <x v="0"/>
    <x v="9"/>
    <x v="42"/>
    <m/>
  </r>
  <r>
    <s v="Activity 2.3.3"/>
    <x v="0"/>
    <x v="9"/>
    <x v="19"/>
    <m/>
  </r>
  <r>
    <s v="Activity 2.3.3"/>
    <x v="0"/>
    <x v="9"/>
    <x v="43"/>
    <m/>
  </r>
  <r>
    <s v="Activity 2.3.3"/>
    <x v="0"/>
    <x v="9"/>
    <x v="44"/>
    <m/>
  </r>
  <r>
    <s v="Activity 2.3.4"/>
    <x v="0"/>
    <x v="9"/>
    <x v="39"/>
    <m/>
  </r>
  <r>
    <s v="Activity 2.3.4"/>
    <x v="0"/>
    <x v="9"/>
    <x v="41"/>
    <m/>
  </r>
  <r>
    <s v="Activity 2.3.4"/>
    <x v="0"/>
    <x v="9"/>
    <x v="42"/>
    <m/>
  </r>
  <r>
    <s v="Activity 2.3.4"/>
    <x v="0"/>
    <x v="9"/>
    <x v="19"/>
    <m/>
  </r>
  <r>
    <s v="Activity 2.3.4"/>
    <x v="0"/>
    <x v="9"/>
    <x v="45"/>
    <m/>
  </r>
  <r>
    <s v="Activity 2.3.4"/>
    <x v="0"/>
    <x v="9"/>
    <x v="43"/>
    <m/>
  </r>
  <r>
    <s v="Activity 2.3.6"/>
    <x v="0"/>
    <x v="9"/>
    <x v="46"/>
    <m/>
  </r>
  <r>
    <s v="Activity 2.3.6"/>
    <x v="0"/>
    <x v="9"/>
    <x v="28"/>
    <m/>
  </r>
  <r>
    <s v="Activity 2.3.6"/>
    <x v="0"/>
    <x v="9"/>
    <x v="19"/>
    <m/>
  </r>
  <r>
    <s v="Activity 2.3.6"/>
    <x v="0"/>
    <x v="9"/>
    <x v="34"/>
    <m/>
  </r>
  <r>
    <s v="Activity 2.3.6"/>
    <x v="0"/>
    <x v="9"/>
    <x v="36"/>
    <m/>
  </r>
  <r>
    <s v="Activity 2.4.1."/>
    <x v="0"/>
    <x v="9"/>
    <x v="47"/>
    <m/>
  </r>
  <r>
    <s v="Activity 2.4.1."/>
    <x v="0"/>
    <x v="9"/>
    <x v="48"/>
    <m/>
  </r>
  <r>
    <s v="Activity 2.4.1."/>
    <x v="0"/>
    <x v="9"/>
    <x v="5"/>
    <m/>
  </r>
  <r>
    <s v="Activity 2.1.1"/>
    <x v="0"/>
    <x v="10"/>
    <x v="0"/>
    <m/>
  </r>
  <r>
    <s v="Activity 2.1.1"/>
    <x v="0"/>
    <x v="10"/>
    <x v="1"/>
    <m/>
  </r>
  <r>
    <s v="Activity 2.1.1"/>
    <x v="0"/>
    <x v="10"/>
    <x v="2"/>
    <m/>
  </r>
  <r>
    <s v="Activity 2.1.1"/>
    <x v="0"/>
    <x v="10"/>
    <x v="3"/>
    <m/>
  </r>
  <r>
    <s v="Activity 2.1.1"/>
    <x v="0"/>
    <x v="10"/>
    <x v="4"/>
    <m/>
  </r>
  <r>
    <s v="Activity 2.1.1"/>
    <x v="0"/>
    <x v="10"/>
    <x v="5"/>
    <m/>
  </r>
  <r>
    <s v="Activity 2.1.2"/>
    <x v="0"/>
    <x v="10"/>
    <x v="1"/>
    <m/>
  </r>
  <r>
    <s v="Activity 2.1.2"/>
    <x v="0"/>
    <x v="10"/>
    <x v="5"/>
    <m/>
  </r>
  <r>
    <s v="Activity 2.2.1"/>
    <x v="0"/>
    <x v="10"/>
    <x v="1"/>
    <m/>
  </r>
  <r>
    <s v="Activity 2.2.1"/>
    <x v="0"/>
    <x v="10"/>
    <x v="6"/>
    <m/>
  </r>
  <r>
    <s v="Activity 2.2.1"/>
    <x v="1"/>
    <x v="10"/>
    <x v="7"/>
    <m/>
  </r>
  <r>
    <s v="Activity 2.2.1"/>
    <x v="2"/>
    <x v="10"/>
    <x v="8"/>
    <m/>
  </r>
  <r>
    <s v="Activity 2.2.1"/>
    <x v="0"/>
    <x v="10"/>
    <x v="9"/>
    <m/>
  </r>
  <r>
    <s v="Activity 2.2.1"/>
    <x v="0"/>
    <x v="10"/>
    <x v="10"/>
    <m/>
  </r>
  <r>
    <s v="Activity 2.2.1"/>
    <x v="1"/>
    <x v="10"/>
    <x v="11"/>
    <m/>
  </r>
  <r>
    <s v="Activity 2.2.1"/>
    <x v="1"/>
    <x v="10"/>
    <x v="11"/>
    <m/>
  </r>
  <r>
    <s v="Activity 2.2.1"/>
    <x v="1"/>
    <x v="10"/>
    <x v="12"/>
    <m/>
  </r>
  <r>
    <s v="Activity 2.2.1"/>
    <x v="0"/>
    <x v="10"/>
    <x v="13"/>
    <m/>
  </r>
  <r>
    <s v="Activity 2.2.1"/>
    <x v="1"/>
    <x v="10"/>
    <x v="14"/>
    <m/>
  </r>
  <r>
    <s v="Activity 2.2.1"/>
    <x v="0"/>
    <x v="10"/>
    <x v="5"/>
    <m/>
  </r>
  <r>
    <s v="Activity 2.2.2"/>
    <x v="1"/>
    <x v="10"/>
    <x v="7"/>
    <m/>
  </r>
  <r>
    <s v="Activity 2.2.2"/>
    <x v="1"/>
    <x v="10"/>
    <x v="11"/>
    <m/>
  </r>
  <r>
    <s v="Activity 2.2.2"/>
    <x v="1"/>
    <x v="10"/>
    <x v="11"/>
    <m/>
  </r>
  <r>
    <s v="Activity 2.2.2"/>
    <x v="1"/>
    <x v="10"/>
    <x v="12"/>
    <m/>
  </r>
  <r>
    <s v="Activity 2.2.2"/>
    <x v="1"/>
    <x v="10"/>
    <x v="14"/>
    <m/>
  </r>
  <r>
    <s v="Activity 2.2.4"/>
    <x v="0"/>
    <x v="10"/>
    <x v="1"/>
    <m/>
  </r>
  <r>
    <s v="Activity 2.2.4"/>
    <x v="0"/>
    <x v="10"/>
    <x v="5"/>
    <m/>
  </r>
  <r>
    <s v="Activity 2.3.1"/>
    <x v="0"/>
    <x v="10"/>
    <x v="15"/>
    <m/>
  </r>
  <r>
    <s v="Activity 2.3.1"/>
    <x v="0"/>
    <x v="10"/>
    <x v="16"/>
    <m/>
  </r>
  <r>
    <s v="Activity 2.3.1"/>
    <x v="0"/>
    <x v="10"/>
    <x v="17"/>
    <m/>
  </r>
  <r>
    <s v="Activity 2.3.1"/>
    <x v="0"/>
    <x v="10"/>
    <x v="18"/>
    <m/>
  </r>
  <r>
    <s v="Activity 2.3.1"/>
    <x v="0"/>
    <x v="10"/>
    <x v="19"/>
    <m/>
  </r>
  <r>
    <s v="Activity 2.3.2"/>
    <x v="0"/>
    <x v="10"/>
    <x v="0"/>
    <m/>
  </r>
  <r>
    <s v="Activity 2.3.2"/>
    <x v="0"/>
    <x v="10"/>
    <x v="20"/>
    <m/>
  </r>
  <r>
    <s v="Activity 2.3.2"/>
    <x v="0"/>
    <x v="10"/>
    <x v="21"/>
    <m/>
  </r>
  <r>
    <s v="Activity 2.3.2"/>
    <x v="0"/>
    <x v="10"/>
    <x v="22"/>
    <m/>
  </r>
  <r>
    <s v="Activity 2.3.2"/>
    <x v="0"/>
    <x v="10"/>
    <x v="23"/>
    <m/>
  </r>
  <r>
    <s v="Activity 2.3.2"/>
    <x v="0"/>
    <x v="10"/>
    <x v="24"/>
    <m/>
  </r>
  <r>
    <s v="Activity 2.3.2"/>
    <x v="0"/>
    <x v="10"/>
    <x v="25"/>
    <m/>
  </r>
  <r>
    <s v="Activity 2.3.2"/>
    <x v="0"/>
    <x v="10"/>
    <x v="26"/>
    <m/>
  </r>
  <r>
    <s v="Activity 2.3.2"/>
    <x v="0"/>
    <x v="10"/>
    <x v="27"/>
    <m/>
  </r>
  <r>
    <s v="Activity 2.3.2"/>
    <x v="0"/>
    <x v="10"/>
    <x v="28"/>
    <m/>
  </r>
  <r>
    <s v="Activity 2.3.2"/>
    <x v="0"/>
    <x v="10"/>
    <x v="29"/>
    <m/>
  </r>
  <r>
    <s v="Activity 2.3.2"/>
    <x v="0"/>
    <x v="10"/>
    <x v="30"/>
    <m/>
  </r>
  <r>
    <s v="Activity 2.3.2"/>
    <x v="0"/>
    <x v="10"/>
    <x v="19"/>
    <m/>
  </r>
  <r>
    <s v="Activity 2.3.2"/>
    <x v="0"/>
    <x v="10"/>
    <x v="31"/>
    <m/>
  </r>
  <r>
    <s v="Activity 2.3.2"/>
    <x v="0"/>
    <x v="10"/>
    <x v="32"/>
    <m/>
  </r>
  <r>
    <s v="Activity 2.3.2"/>
    <x v="0"/>
    <x v="10"/>
    <x v="33"/>
    <m/>
  </r>
  <r>
    <s v="Activity 2.3.2"/>
    <x v="0"/>
    <x v="10"/>
    <x v="34"/>
    <m/>
  </r>
  <r>
    <s v="Activity 2.3.2"/>
    <x v="0"/>
    <x v="10"/>
    <x v="35"/>
    <m/>
  </r>
  <r>
    <s v="Activity 2.3.2"/>
    <x v="0"/>
    <x v="10"/>
    <x v="36"/>
    <m/>
  </r>
  <r>
    <s v="Activity 2.3.2"/>
    <x v="0"/>
    <x v="10"/>
    <x v="37"/>
    <m/>
  </r>
  <r>
    <s v="Activity 2.3.2"/>
    <x v="0"/>
    <x v="10"/>
    <x v="38"/>
    <m/>
  </r>
  <r>
    <s v="Activity 2.3.3"/>
    <x v="0"/>
    <x v="10"/>
    <x v="39"/>
    <m/>
  </r>
  <r>
    <s v="Activity 2.3.3"/>
    <x v="0"/>
    <x v="10"/>
    <x v="40"/>
    <n v="110"/>
  </r>
  <r>
    <s v="Activity 2.3.3"/>
    <x v="0"/>
    <x v="10"/>
    <x v="41"/>
    <m/>
  </r>
  <r>
    <s v="Activity 2.3.3"/>
    <x v="0"/>
    <x v="10"/>
    <x v="42"/>
    <m/>
  </r>
  <r>
    <s v="Activity 2.3.3"/>
    <x v="0"/>
    <x v="10"/>
    <x v="19"/>
    <m/>
  </r>
  <r>
    <s v="Activity 2.3.3"/>
    <x v="0"/>
    <x v="10"/>
    <x v="43"/>
    <m/>
  </r>
  <r>
    <s v="Activity 2.3.3"/>
    <x v="0"/>
    <x v="10"/>
    <x v="44"/>
    <m/>
  </r>
  <r>
    <s v="Activity 2.3.4"/>
    <x v="0"/>
    <x v="10"/>
    <x v="39"/>
    <m/>
  </r>
  <r>
    <s v="Activity 2.3.4"/>
    <x v="0"/>
    <x v="10"/>
    <x v="41"/>
    <m/>
  </r>
  <r>
    <s v="Activity 2.3.4"/>
    <x v="0"/>
    <x v="10"/>
    <x v="42"/>
    <m/>
  </r>
  <r>
    <s v="Activity 2.3.4"/>
    <x v="0"/>
    <x v="10"/>
    <x v="19"/>
    <m/>
  </r>
  <r>
    <s v="Activity 2.3.4"/>
    <x v="0"/>
    <x v="10"/>
    <x v="45"/>
    <m/>
  </r>
  <r>
    <s v="Activity 2.3.4"/>
    <x v="0"/>
    <x v="10"/>
    <x v="43"/>
    <m/>
  </r>
  <r>
    <s v="Activity 2.3.6"/>
    <x v="0"/>
    <x v="10"/>
    <x v="46"/>
    <m/>
  </r>
  <r>
    <s v="Activity 2.3.6"/>
    <x v="0"/>
    <x v="10"/>
    <x v="28"/>
    <m/>
  </r>
  <r>
    <s v="Activity 2.3.6"/>
    <x v="0"/>
    <x v="10"/>
    <x v="19"/>
    <m/>
  </r>
  <r>
    <s v="Activity 2.3.6"/>
    <x v="0"/>
    <x v="10"/>
    <x v="34"/>
    <m/>
  </r>
  <r>
    <s v="Activity 2.3.6"/>
    <x v="0"/>
    <x v="10"/>
    <x v="36"/>
    <m/>
  </r>
  <r>
    <s v="Activity 2.4.1."/>
    <x v="0"/>
    <x v="10"/>
    <x v="47"/>
    <m/>
  </r>
  <r>
    <s v="Activity 2.4.1."/>
    <x v="0"/>
    <x v="10"/>
    <x v="48"/>
    <m/>
  </r>
  <r>
    <s v="Activity 2.4.1."/>
    <x v="0"/>
    <x v="10"/>
    <x v="5"/>
    <m/>
  </r>
  <r>
    <s v="Activity 2.1.1"/>
    <x v="0"/>
    <x v="11"/>
    <x v="0"/>
    <m/>
  </r>
  <r>
    <s v="Activity 2.1.1"/>
    <x v="0"/>
    <x v="11"/>
    <x v="1"/>
    <m/>
  </r>
  <r>
    <s v="Activity 2.1.1"/>
    <x v="0"/>
    <x v="11"/>
    <x v="2"/>
    <m/>
  </r>
  <r>
    <s v="Activity 2.1.1"/>
    <x v="0"/>
    <x v="11"/>
    <x v="3"/>
    <m/>
  </r>
  <r>
    <s v="Activity 2.1.1"/>
    <x v="0"/>
    <x v="11"/>
    <x v="4"/>
    <m/>
  </r>
  <r>
    <s v="Activity 2.1.1"/>
    <x v="0"/>
    <x v="11"/>
    <x v="5"/>
    <m/>
  </r>
  <r>
    <s v="Activity 2.1.2"/>
    <x v="0"/>
    <x v="11"/>
    <x v="1"/>
    <m/>
  </r>
  <r>
    <s v="Activity 2.1.2"/>
    <x v="0"/>
    <x v="11"/>
    <x v="5"/>
    <m/>
  </r>
  <r>
    <s v="Activity 2.2.1"/>
    <x v="0"/>
    <x v="11"/>
    <x v="1"/>
    <m/>
  </r>
  <r>
    <s v="Activity 2.2.1"/>
    <x v="0"/>
    <x v="11"/>
    <x v="6"/>
    <m/>
  </r>
  <r>
    <s v="Activity 2.2.1"/>
    <x v="1"/>
    <x v="11"/>
    <x v="7"/>
    <m/>
  </r>
  <r>
    <s v="Activity 2.2.1"/>
    <x v="2"/>
    <x v="11"/>
    <x v="8"/>
    <m/>
  </r>
  <r>
    <s v="Activity 2.2.1"/>
    <x v="0"/>
    <x v="11"/>
    <x v="9"/>
    <m/>
  </r>
  <r>
    <s v="Activity 2.2.1"/>
    <x v="0"/>
    <x v="11"/>
    <x v="10"/>
    <m/>
  </r>
  <r>
    <s v="Activity 2.2.1"/>
    <x v="1"/>
    <x v="11"/>
    <x v="11"/>
    <m/>
  </r>
  <r>
    <s v="Activity 2.2.1"/>
    <x v="1"/>
    <x v="11"/>
    <x v="11"/>
    <m/>
  </r>
  <r>
    <s v="Activity 2.2.1"/>
    <x v="1"/>
    <x v="11"/>
    <x v="12"/>
    <m/>
  </r>
  <r>
    <s v="Activity 2.2.1"/>
    <x v="0"/>
    <x v="11"/>
    <x v="13"/>
    <m/>
  </r>
  <r>
    <s v="Activity 2.2.1"/>
    <x v="1"/>
    <x v="11"/>
    <x v="14"/>
    <m/>
  </r>
  <r>
    <s v="Activity 2.2.1"/>
    <x v="0"/>
    <x v="11"/>
    <x v="5"/>
    <m/>
  </r>
  <r>
    <s v="Activity 2.2.2"/>
    <x v="1"/>
    <x v="11"/>
    <x v="7"/>
    <m/>
  </r>
  <r>
    <s v="Activity 2.2.2"/>
    <x v="1"/>
    <x v="11"/>
    <x v="11"/>
    <m/>
  </r>
  <r>
    <s v="Activity 2.2.2"/>
    <x v="1"/>
    <x v="11"/>
    <x v="11"/>
    <m/>
  </r>
  <r>
    <s v="Activity 2.2.2"/>
    <x v="1"/>
    <x v="11"/>
    <x v="12"/>
    <m/>
  </r>
  <r>
    <s v="Activity 2.2.2"/>
    <x v="1"/>
    <x v="11"/>
    <x v="14"/>
    <m/>
  </r>
  <r>
    <s v="Activity 2.2.4"/>
    <x v="0"/>
    <x v="11"/>
    <x v="1"/>
    <m/>
  </r>
  <r>
    <s v="Activity 2.2.4"/>
    <x v="0"/>
    <x v="11"/>
    <x v="5"/>
    <m/>
  </r>
  <r>
    <s v="Activity 2.3.1"/>
    <x v="0"/>
    <x v="11"/>
    <x v="15"/>
    <m/>
  </r>
  <r>
    <s v="Activity 2.3.1"/>
    <x v="0"/>
    <x v="11"/>
    <x v="16"/>
    <m/>
  </r>
  <r>
    <s v="Activity 2.3.1"/>
    <x v="0"/>
    <x v="11"/>
    <x v="17"/>
    <m/>
  </r>
  <r>
    <s v="Activity 2.3.1"/>
    <x v="0"/>
    <x v="11"/>
    <x v="18"/>
    <m/>
  </r>
  <r>
    <s v="Activity 2.3.1"/>
    <x v="0"/>
    <x v="11"/>
    <x v="19"/>
    <m/>
  </r>
  <r>
    <s v="Activity 2.3.2"/>
    <x v="0"/>
    <x v="11"/>
    <x v="0"/>
    <m/>
  </r>
  <r>
    <s v="Activity 2.3.2"/>
    <x v="0"/>
    <x v="11"/>
    <x v="20"/>
    <m/>
  </r>
  <r>
    <s v="Activity 2.3.2"/>
    <x v="0"/>
    <x v="11"/>
    <x v="21"/>
    <m/>
  </r>
  <r>
    <s v="Activity 2.3.2"/>
    <x v="0"/>
    <x v="11"/>
    <x v="22"/>
    <m/>
  </r>
  <r>
    <s v="Activity 2.3.2"/>
    <x v="0"/>
    <x v="11"/>
    <x v="23"/>
    <m/>
  </r>
  <r>
    <s v="Activity 2.3.2"/>
    <x v="0"/>
    <x v="11"/>
    <x v="24"/>
    <m/>
  </r>
  <r>
    <s v="Activity 2.3.2"/>
    <x v="0"/>
    <x v="11"/>
    <x v="25"/>
    <m/>
  </r>
  <r>
    <s v="Activity 2.3.2"/>
    <x v="0"/>
    <x v="11"/>
    <x v="26"/>
    <m/>
  </r>
  <r>
    <s v="Activity 2.3.2"/>
    <x v="0"/>
    <x v="11"/>
    <x v="27"/>
    <m/>
  </r>
  <r>
    <s v="Activity 2.3.2"/>
    <x v="0"/>
    <x v="11"/>
    <x v="28"/>
    <m/>
  </r>
  <r>
    <s v="Activity 2.3.2"/>
    <x v="0"/>
    <x v="11"/>
    <x v="29"/>
    <m/>
  </r>
  <r>
    <s v="Activity 2.3.2"/>
    <x v="0"/>
    <x v="11"/>
    <x v="30"/>
    <m/>
  </r>
  <r>
    <s v="Activity 2.3.2"/>
    <x v="0"/>
    <x v="11"/>
    <x v="19"/>
    <m/>
  </r>
  <r>
    <s v="Activity 2.3.2"/>
    <x v="0"/>
    <x v="11"/>
    <x v="31"/>
    <m/>
  </r>
  <r>
    <s v="Activity 2.3.2"/>
    <x v="0"/>
    <x v="11"/>
    <x v="32"/>
    <m/>
  </r>
  <r>
    <s v="Activity 2.3.2"/>
    <x v="0"/>
    <x v="11"/>
    <x v="33"/>
    <m/>
  </r>
  <r>
    <s v="Activity 2.3.2"/>
    <x v="0"/>
    <x v="11"/>
    <x v="34"/>
    <m/>
  </r>
  <r>
    <s v="Activity 2.3.2"/>
    <x v="0"/>
    <x v="11"/>
    <x v="35"/>
    <m/>
  </r>
  <r>
    <s v="Activity 2.3.2"/>
    <x v="0"/>
    <x v="11"/>
    <x v="36"/>
    <m/>
  </r>
  <r>
    <s v="Activity 2.3.2"/>
    <x v="0"/>
    <x v="11"/>
    <x v="37"/>
    <m/>
  </r>
  <r>
    <s v="Activity 2.3.2"/>
    <x v="0"/>
    <x v="11"/>
    <x v="38"/>
    <m/>
  </r>
  <r>
    <s v="Activity 2.3.3"/>
    <x v="0"/>
    <x v="11"/>
    <x v="39"/>
    <m/>
  </r>
  <r>
    <s v="Activity 2.3.3"/>
    <x v="0"/>
    <x v="11"/>
    <x v="40"/>
    <m/>
  </r>
  <r>
    <s v="Activity 2.3.3"/>
    <x v="0"/>
    <x v="11"/>
    <x v="41"/>
    <m/>
  </r>
  <r>
    <s v="Activity 2.3.3"/>
    <x v="0"/>
    <x v="11"/>
    <x v="42"/>
    <m/>
  </r>
  <r>
    <s v="Activity 2.3.3"/>
    <x v="0"/>
    <x v="11"/>
    <x v="19"/>
    <m/>
  </r>
  <r>
    <s v="Activity 2.3.3"/>
    <x v="0"/>
    <x v="11"/>
    <x v="43"/>
    <m/>
  </r>
  <r>
    <s v="Activity 2.3.3"/>
    <x v="0"/>
    <x v="11"/>
    <x v="44"/>
    <m/>
  </r>
  <r>
    <s v="Activity 2.3.4"/>
    <x v="0"/>
    <x v="11"/>
    <x v="39"/>
    <m/>
  </r>
  <r>
    <s v="Activity 2.3.4"/>
    <x v="0"/>
    <x v="11"/>
    <x v="41"/>
    <m/>
  </r>
  <r>
    <s v="Activity 2.3.4"/>
    <x v="0"/>
    <x v="11"/>
    <x v="42"/>
    <m/>
  </r>
  <r>
    <s v="Activity 2.3.4"/>
    <x v="0"/>
    <x v="11"/>
    <x v="19"/>
    <m/>
  </r>
  <r>
    <s v="Activity 2.3.4"/>
    <x v="0"/>
    <x v="11"/>
    <x v="45"/>
    <m/>
  </r>
  <r>
    <s v="Activity 2.3.4"/>
    <x v="0"/>
    <x v="11"/>
    <x v="43"/>
    <m/>
  </r>
  <r>
    <s v="Activity 2.3.6"/>
    <x v="0"/>
    <x v="11"/>
    <x v="46"/>
    <m/>
  </r>
  <r>
    <s v="Activity 2.3.6"/>
    <x v="0"/>
    <x v="11"/>
    <x v="28"/>
    <n v="11"/>
  </r>
  <r>
    <s v="Activity 2.3.6"/>
    <x v="0"/>
    <x v="11"/>
    <x v="19"/>
    <m/>
  </r>
  <r>
    <s v="Activity 2.3.6"/>
    <x v="0"/>
    <x v="11"/>
    <x v="34"/>
    <n v="17.600000000000001"/>
  </r>
  <r>
    <s v="Activity 2.3.6"/>
    <x v="0"/>
    <x v="11"/>
    <x v="36"/>
    <n v="17.600000000000001"/>
  </r>
  <r>
    <s v="Activity 2.4.1."/>
    <x v="0"/>
    <x v="11"/>
    <x v="47"/>
    <m/>
  </r>
  <r>
    <s v="Activity 2.4.1."/>
    <x v="0"/>
    <x v="11"/>
    <x v="48"/>
    <m/>
  </r>
  <r>
    <s v="Activity 2.4.1."/>
    <x v="0"/>
    <x v="11"/>
    <x v="5"/>
    <m/>
  </r>
  <r>
    <s v="Activity 2.2.3"/>
    <x v="1"/>
    <x v="0"/>
    <x v="14"/>
    <n v="44"/>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PivotTable1" cacheId="33" applyNumberFormats="0" applyBorderFormats="0" applyFontFormats="0" applyPatternFormats="0" applyAlignmentFormats="0" applyWidthHeightFormats="1" dataCaption="Values" updatedVersion="4" minRefreshableVersion="3" useAutoFormatting="1" itemPrintTitles="1" createdVersion="5" indent="0" compact="0" compactData="0" gridDropZones="1" multipleFieldFilters="0">
  <location ref="A3:O57" firstHeaderRow="1" firstDataRow="2" firstDataCol="2"/>
  <pivotFields count="5">
    <pivotField compact="0" outline="0" showAll="0"/>
    <pivotField axis="axisRow" compact="0" outline="0" showAll="0">
      <items count="4">
        <item x="2"/>
        <item x="0"/>
        <item x="1"/>
        <item t="default"/>
      </items>
    </pivotField>
    <pivotField axis="axisCol" compact="0" outline="0" showAll="0">
      <items count="13">
        <item x="0"/>
        <item x="8"/>
        <item x="3"/>
        <item x="10"/>
        <item x="7"/>
        <item x="5"/>
        <item x="1"/>
        <item x="6"/>
        <item x="9"/>
        <item x="11"/>
        <item x="4"/>
        <item x="2"/>
        <item t="default"/>
      </items>
    </pivotField>
    <pivotField axis="axisRow" compact="0" outline="0" showAll="0">
      <items count="50">
        <item x="0"/>
        <item x="15"/>
        <item x="20"/>
        <item x="21"/>
        <item x="39"/>
        <item x="22"/>
        <item x="1"/>
        <item x="46"/>
        <item x="23"/>
        <item x="24"/>
        <item x="2"/>
        <item x="25"/>
        <item x="6"/>
        <item x="3"/>
        <item x="26"/>
        <item x="40"/>
        <item x="27"/>
        <item x="41"/>
        <item x="47"/>
        <item x="28"/>
        <item x="42"/>
        <item x="7"/>
        <item x="29"/>
        <item x="8"/>
        <item x="9"/>
        <item x="30"/>
        <item x="19"/>
        <item x="10"/>
        <item x="11"/>
        <item x="31"/>
        <item x="4"/>
        <item x="16"/>
        <item x="12"/>
        <item x="17"/>
        <item x="18"/>
        <item x="32"/>
        <item x="33"/>
        <item x="45"/>
        <item x="43"/>
        <item x="34"/>
        <item x="35"/>
        <item x="36"/>
        <item x="48"/>
        <item x="37"/>
        <item x="13"/>
        <item x="38"/>
        <item x="14"/>
        <item x="44"/>
        <item x="5"/>
        <item t="default"/>
      </items>
    </pivotField>
    <pivotField dataField="1" compact="0" outline="0" showAll="0"/>
  </pivotFields>
  <rowFields count="2">
    <field x="1"/>
    <field x="3"/>
  </rowFields>
  <rowItems count="53">
    <i>
      <x/>
      <x v="23"/>
    </i>
    <i t="default">
      <x/>
    </i>
    <i>
      <x v="1"/>
      <x/>
    </i>
    <i r="1">
      <x v="1"/>
    </i>
    <i r="1">
      <x v="2"/>
    </i>
    <i r="1">
      <x v="3"/>
    </i>
    <i r="1">
      <x v="4"/>
    </i>
    <i r="1">
      <x v="5"/>
    </i>
    <i r="1">
      <x v="6"/>
    </i>
    <i r="1">
      <x v="7"/>
    </i>
    <i r="1">
      <x v="8"/>
    </i>
    <i r="1">
      <x v="9"/>
    </i>
    <i r="1">
      <x v="10"/>
    </i>
    <i r="1">
      <x v="11"/>
    </i>
    <i r="1">
      <x v="12"/>
    </i>
    <i r="1">
      <x v="13"/>
    </i>
    <i r="1">
      <x v="14"/>
    </i>
    <i r="1">
      <x v="15"/>
    </i>
    <i r="1">
      <x v="16"/>
    </i>
    <i r="1">
      <x v="17"/>
    </i>
    <i r="1">
      <x v="18"/>
    </i>
    <i r="1">
      <x v="19"/>
    </i>
    <i r="1">
      <x v="20"/>
    </i>
    <i r="1">
      <x v="22"/>
    </i>
    <i r="1">
      <x v="24"/>
    </i>
    <i r="1">
      <x v="25"/>
    </i>
    <i r="1">
      <x v="26"/>
    </i>
    <i r="1">
      <x v="27"/>
    </i>
    <i r="1">
      <x v="29"/>
    </i>
    <i r="1">
      <x v="30"/>
    </i>
    <i r="1">
      <x v="31"/>
    </i>
    <i r="1">
      <x v="33"/>
    </i>
    <i r="1">
      <x v="34"/>
    </i>
    <i r="1">
      <x v="35"/>
    </i>
    <i r="1">
      <x v="36"/>
    </i>
    <i r="1">
      <x v="37"/>
    </i>
    <i r="1">
      <x v="38"/>
    </i>
    <i r="1">
      <x v="39"/>
    </i>
    <i r="1">
      <x v="40"/>
    </i>
    <i r="1">
      <x v="41"/>
    </i>
    <i r="1">
      <x v="42"/>
    </i>
    <i r="1">
      <x v="43"/>
    </i>
    <i r="1">
      <x v="44"/>
    </i>
    <i r="1">
      <x v="45"/>
    </i>
    <i r="1">
      <x v="47"/>
    </i>
    <i r="1">
      <x v="48"/>
    </i>
    <i t="default">
      <x v="1"/>
    </i>
    <i>
      <x v="2"/>
      <x v="21"/>
    </i>
    <i r="1">
      <x v="28"/>
    </i>
    <i r="1">
      <x v="32"/>
    </i>
    <i r="1">
      <x v="46"/>
    </i>
    <i t="default">
      <x v="2"/>
    </i>
    <i t="grand">
      <x/>
    </i>
  </rowItems>
  <colFields count="1">
    <field x="2"/>
  </colFields>
  <colItems count="13">
    <i>
      <x/>
    </i>
    <i>
      <x v="1"/>
    </i>
    <i>
      <x v="2"/>
    </i>
    <i>
      <x v="3"/>
    </i>
    <i>
      <x v="4"/>
    </i>
    <i>
      <x v="5"/>
    </i>
    <i>
      <x v="6"/>
    </i>
    <i>
      <x v="7"/>
    </i>
    <i>
      <x v="8"/>
    </i>
    <i>
      <x v="9"/>
    </i>
    <i>
      <x v="10"/>
    </i>
    <i>
      <x v="11"/>
    </i>
    <i t="grand">
      <x/>
    </i>
  </colItems>
  <dataFields count="1">
    <dataField name="Sum of Days" fld="4" baseField="1" baseItem="0"/>
  </dataFields>
  <pivotTableStyleInfo name="PivotStyleMedium11"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2" Type="http://schemas.openxmlformats.org/officeDocument/2006/relationships/comments" Target="../comments6.xml"/><Relationship Id="rId1" Type="http://schemas.openxmlformats.org/officeDocument/2006/relationships/vmlDrawing" Target="../drawings/vmlDrawing6.vml"/></Relationships>
</file>

<file path=xl/worksheets/_rels/sheet11.xml.rels><?xml version="1.0" encoding="UTF-8" standalone="yes"?>
<Relationships xmlns="http://schemas.openxmlformats.org/package/2006/relationships"><Relationship Id="rId2" Type="http://schemas.openxmlformats.org/officeDocument/2006/relationships/comments" Target="../comments7.xml"/><Relationship Id="rId1" Type="http://schemas.openxmlformats.org/officeDocument/2006/relationships/vmlDrawing" Target="../drawings/vmlDrawing7.vml"/></Relationships>
</file>

<file path=xl/worksheets/_rels/sheet12.xml.rels><?xml version="1.0" encoding="UTF-8" standalone="yes"?>
<Relationships xmlns="http://schemas.openxmlformats.org/package/2006/relationships"><Relationship Id="rId2" Type="http://schemas.openxmlformats.org/officeDocument/2006/relationships/comments" Target="../comments8.xml"/><Relationship Id="rId1" Type="http://schemas.openxmlformats.org/officeDocument/2006/relationships/vmlDrawing" Target="../drawings/vmlDrawing8.vml"/></Relationships>
</file>

<file path=xl/worksheets/_rels/sheet13.xml.rels><?xml version="1.0" encoding="UTF-8" standalone="yes"?>
<Relationships xmlns="http://schemas.openxmlformats.org/package/2006/relationships"><Relationship Id="rId2" Type="http://schemas.openxmlformats.org/officeDocument/2006/relationships/comments" Target="../comments9.xml"/><Relationship Id="rId1" Type="http://schemas.openxmlformats.org/officeDocument/2006/relationships/vmlDrawing" Target="../drawings/vmlDrawing9.vml"/></Relationships>
</file>

<file path=xl/worksheets/_rels/sheet14.xml.rels><?xml version="1.0" encoding="UTF-8" standalone="yes"?>
<Relationships xmlns="http://schemas.openxmlformats.org/package/2006/relationships"><Relationship Id="rId2" Type="http://schemas.openxmlformats.org/officeDocument/2006/relationships/comments" Target="../comments10.xml"/><Relationship Id="rId1" Type="http://schemas.openxmlformats.org/officeDocument/2006/relationships/vmlDrawing" Target="../drawings/vmlDrawing10.vml"/></Relationships>
</file>

<file path=xl/worksheets/_rels/sheet15.xml.rels><?xml version="1.0" encoding="UTF-8" standalone="yes"?>
<Relationships xmlns="http://schemas.openxmlformats.org/package/2006/relationships"><Relationship Id="rId2" Type="http://schemas.openxmlformats.org/officeDocument/2006/relationships/comments" Target="../comments11.xml"/><Relationship Id="rId1" Type="http://schemas.openxmlformats.org/officeDocument/2006/relationships/vmlDrawing" Target="../drawings/vmlDrawing11.vml"/></Relationships>
</file>

<file path=xl/worksheets/_rels/sheet16.xml.rels><?xml version="1.0" encoding="UTF-8" standalone="yes"?>
<Relationships xmlns="http://schemas.openxmlformats.org/package/2006/relationships"><Relationship Id="rId2" Type="http://schemas.openxmlformats.org/officeDocument/2006/relationships/comments" Target="../comments12.xml"/><Relationship Id="rId1" Type="http://schemas.openxmlformats.org/officeDocument/2006/relationships/vmlDrawing" Target="../drawings/vmlDrawing12.vml"/></Relationships>
</file>

<file path=xl/worksheets/_rels/sheet17.xml.rels><?xml version="1.0" encoding="UTF-8" standalone="yes"?>
<Relationships xmlns="http://schemas.openxmlformats.org/package/2006/relationships"><Relationship Id="rId3" Type="http://schemas.openxmlformats.org/officeDocument/2006/relationships/comments" Target="../comments13.xml"/><Relationship Id="rId2" Type="http://schemas.openxmlformats.org/officeDocument/2006/relationships/vmlDrawing" Target="../drawings/vmlDrawing13.vml"/><Relationship Id="rId1" Type="http://schemas.openxmlformats.org/officeDocument/2006/relationships/printerSettings" Target="../printerSettings/printerSettings3.bin"/></Relationships>
</file>

<file path=xl/worksheets/_rels/sheet18.xml.rels><?xml version="1.0" encoding="UTF-8" standalone="yes"?>
<Relationships xmlns="http://schemas.openxmlformats.org/package/2006/relationships"><Relationship Id="rId2" Type="http://schemas.openxmlformats.org/officeDocument/2006/relationships/comments" Target="../comments14.xml"/><Relationship Id="rId1" Type="http://schemas.openxmlformats.org/officeDocument/2006/relationships/vmlDrawing" Target="../drawings/vmlDrawing14.vml"/></Relationships>
</file>

<file path=xl/worksheets/_rels/sheet19.xml.rels><?xml version="1.0" encoding="UTF-8" standalone="yes"?>
<Relationships xmlns="http://schemas.openxmlformats.org/package/2006/relationships"><Relationship Id="rId2" Type="http://schemas.openxmlformats.org/officeDocument/2006/relationships/comments" Target="../comments15.xml"/><Relationship Id="rId1" Type="http://schemas.openxmlformats.org/officeDocument/2006/relationships/vmlDrawing" Target="../drawings/vmlDrawing15.vml"/></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0.xml.rels><?xml version="1.0" encoding="UTF-8" standalone="yes"?>
<Relationships xmlns="http://schemas.openxmlformats.org/package/2006/relationships"><Relationship Id="rId2" Type="http://schemas.openxmlformats.org/officeDocument/2006/relationships/comments" Target="../comments16.xml"/><Relationship Id="rId1" Type="http://schemas.openxmlformats.org/officeDocument/2006/relationships/vmlDrawing" Target="../drawings/vmlDrawing16.vml"/></Relationships>
</file>

<file path=xl/worksheets/_rels/sheet21.xml.rels><?xml version="1.0" encoding="UTF-8" standalone="yes"?>
<Relationships xmlns="http://schemas.openxmlformats.org/package/2006/relationships"><Relationship Id="rId2" Type="http://schemas.openxmlformats.org/officeDocument/2006/relationships/comments" Target="../comments17.xml"/><Relationship Id="rId1" Type="http://schemas.openxmlformats.org/officeDocument/2006/relationships/vmlDrawing" Target="../drawings/vmlDrawing17.vml"/></Relationships>
</file>

<file path=xl/worksheets/_rels/sheet22.xml.rels><?xml version="1.0" encoding="UTF-8" standalone="yes"?>
<Relationships xmlns="http://schemas.openxmlformats.org/package/2006/relationships"><Relationship Id="rId2" Type="http://schemas.openxmlformats.org/officeDocument/2006/relationships/comments" Target="../comments18.xml"/><Relationship Id="rId1" Type="http://schemas.openxmlformats.org/officeDocument/2006/relationships/vmlDrawing" Target="../drawings/vmlDrawing18.vml"/></Relationships>
</file>

<file path=xl/worksheets/_rels/sheet23.xml.rels><?xml version="1.0" encoding="UTF-8" standalone="yes"?>
<Relationships xmlns="http://schemas.openxmlformats.org/package/2006/relationships"><Relationship Id="rId2" Type="http://schemas.openxmlformats.org/officeDocument/2006/relationships/comments" Target="../comments19.xml"/><Relationship Id="rId1" Type="http://schemas.openxmlformats.org/officeDocument/2006/relationships/vmlDrawing" Target="../drawings/vmlDrawing19.vml"/></Relationships>
</file>

<file path=xl/worksheets/_rels/sheet24.xml.rels><?xml version="1.0" encoding="UTF-8" standalone="yes"?>
<Relationships xmlns="http://schemas.openxmlformats.org/package/2006/relationships"><Relationship Id="rId2" Type="http://schemas.openxmlformats.org/officeDocument/2006/relationships/comments" Target="../comments20.xml"/><Relationship Id="rId1" Type="http://schemas.openxmlformats.org/officeDocument/2006/relationships/vmlDrawing" Target="../drawings/vmlDrawing20.vml"/></Relationships>
</file>

<file path=xl/worksheets/_rels/sheet25.xml.rels><?xml version="1.0" encoding="UTF-8" standalone="yes"?>
<Relationships xmlns="http://schemas.openxmlformats.org/package/2006/relationships"><Relationship Id="rId2" Type="http://schemas.openxmlformats.org/officeDocument/2006/relationships/comments" Target="../comments21.xml"/><Relationship Id="rId1" Type="http://schemas.openxmlformats.org/officeDocument/2006/relationships/vmlDrawing" Target="../drawings/vmlDrawing21.vml"/></Relationships>
</file>

<file path=xl/worksheets/_rels/sheet26.xml.rels><?xml version="1.0" encoding="UTF-8" standalone="yes"?>
<Relationships xmlns="http://schemas.openxmlformats.org/package/2006/relationships"><Relationship Id="rId2" Type="http://schemas.openxmlformats.org/officeDocument/2006/relationships/comments" Target="../comments22.xml"/><Relationship Id="rId1" Type="http://schemas.openxmlformats.org/officeDocument/2006/relationships/vmlDrawing" Target="../drawings/vmlDrawing22.vml"/></Relationships>
</file>

<file path=xl/worksheets/_rels/sheet4.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_rels/sheet6.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7.xml.rels><?xml version="1.0" encoding="UTF-8" standalone="yes"?>
<Relationships xmlns="http://schemas.openxmlformats.org/package/2006/relationships"><Relationship Id="rId2" Type="http://schemas.openxmlformats.org/officeDocument/2006/relationships/comments" Target="../comments3.xml"/><Relationship Id="rId1" Type="http://schemas.openxmlformats.org/officeDocument/2006/relationships/vmlDrawing" Target="../drawings/vmlDrawing3.vml"/></Relationships>
</file>

<file path=xl/worksheets/_rels/sheet8.xml.rels><?xml version="1.0" encoding="UTF-8" standalone="yes"?>
<Relationships xmlns="http://schemas.openxmlformats.org/package/2006/relationships"><Relationship Id="rId2" Type="http://schemas.openxmlformats.org/officeDocument/2006/relationships/comments" Target="../comments4.xml"/><Relationship Id="rId1" Type="http://schemas.openxmlformats.org/officeDocument/2006/relationships/vmlDrawing" Target="../drawings/vmlDrawing4.vml"/></Relationships>
</file>

<file path=xl/worksheets/_rels/sheet9.xml.rels><?xml version="1.0" encoding="UTF-8" standalone="yes"?>
<Relationships xmlns="http://schemas.openxmlformats.org/package/2006/relationships"><Relationship Id="rId2" Type="http://schemas.openxmlformats.org/officeDocument/2006/relationships/comments" Target="../comments5.xml"/><Relationship Id="rId1" Type="http://schemas.openxmlformats.org/officeDocument/2006/relationships/vmlDrawing" Target="../drawings/vmlDrawing5.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56"/>
  <sheetViews>
    <sheetView workbookViewId="0">
      <selection activeCell="B52" sqref="B52:B56"/>
    </sheetView>
  </sheetViews>
  <sheetFormatPr defaultColWidth="8.85546875" defaultRowHeight="15"/>
  <cols>
    <col min="2" max="2" width="10.42578125" bestFit="1" customWidth="1"/>
  </cols>
  <sheetData>
    <row r="1" spans="1:19" ht="18.75">
      <c r="A1" s="222" t="s">
        <v>667</v>
      </c>
      <c r="B1" s="223"/>
    </row>
    <row r="2" spans="1:19" s="81" customFormat="1"/>
    <row r="3" spans="1:19" ht="15.75">
      <c r="A3" s="224" t="s">
        <v>388</v>
      </c>
      <c r="B3" s="224"/>
      <c r="C3" s="224"/>
      <c r="D3" s="224"/>
      <c r="E3" s="224"/>
      <c r="F3" s="224"/>
      <c r="G3" s="224"/>
      <c r="H3" s="224"/>
      <c r="I3" s="224"/>
      <c r="J3" s="224"/>
      <c r="K3" s="224"/>
      <c r="L3" s="224"/>
      <c r="M3" s="224"/>
      <c r="N3" s="224"/>
      <c r="O3" s="224"/>
      <c r="P3" s="224"/>
      <c r="Q3" s="224"/>
      <c r="R3" s="224"/>
      <c r="S3" s="224"/>
    </row>
    <row r="4" spans="1:19" ht="15.75">
      <c r="A4" s="224"/>
      <c r="B4" s="224"/>
      <c r="C4" s="224"/>
      <c r="D4" s="224"/>
      <c r="E4" s="224"/>
      <c r="F4" s="224"/>
      <c r="G4" s="224"/>
      <c r="H4" s="224"/>
      <c r="I4" s="224"/>
      <c r="J4" s="224"/>
      <c r="K4" s="224"/>
      <c r="L4" s="224"/>
      <c r="M4" s="224"/>
      <c r="N4" s="224"/>
      <c r="O4" s="224"/>
      <c r="P4" s="224"/>
      <c r="Q4" s="224"/>
      <c r="R4" s="224"/>
      <c r="S4" s="224"/>
    </row>
    <row r="5" spans="1:19" ht="15.75">
      <c r="A5" s="224" t="s">
        <v>389</v>
      </c>
      <c r="B5" s="224"/>
      <c r="C5" s="224"/>
      <c r="D5" s="224"/>
      <c r="E5" s="224"/>
      <c r="F5" s="224"/>
      <c r="G5" s="224"/>
      <c r="H5" s="224"/>
      <c r="I5" s="224"/>
      <c r="J5" s="224"/>
      <c r="K5" s="224"/>
      <c r="L5" s="224"/>
      <c r="M5" s="224"/>
      <c r="N5" s="224"/>
      <c r="O5" s="224"/>
      <c r="P5" s="224"/>
      <c r="Q5" s="224"/>
      <c r="R5" s="224"/>
      <c r="S5" s="224"/>
    </row>
    <row r="6" spans="1:19" ht="15.75">
      <c r="A6" s="224"/>
      <c r="B6" s="224"/>
      <c r="C6" s="224"/>
      <c r="D6" s="224"/>
      <c r="E6" s="224"/>
      <c r="F6" s="224"/>
      <c r="G6" s="224"/>
      <c r="H6" s="224"/>
      <c r="I6" s="224"/>
      <c r="J6" s="224"/>
      <c r="K6" s="224"/>
      <c r="L6" s="224"/>
      <c r="M6" s="224"/>
      <c r="N6" s="224"/>
      <c r="O6" s="224"/>
      <c r="P6" s="224"/>
      <c r="Q6" s="224"/>
      <c r="R6" s="224"/>
      <c r="S6" s="224"/>
    </row>
    <row r="7" spans="1:19" ht="15.75">
      <c r="A7" s="225" t="s">
        <v>390</v>
      </c>
      <c r="B7" s="225"/>
      <c r="C7" s="225"/>
      <c r="D7" s="225"/>
      <c r="E7" s="225"/>
      <c r="F7" s="225"/>
      <c r="G7" s="225"/>
      <c r="H7" s="225"/>
      <c r="I7" s="225"/>
      <c r="J7" s="225"/>
      <c r="K7" s="225"/>
      <c r="L7" s="225"/>
      <c r="M7" s="225"/>
      <c r="N7" s="225"/>
      <c r="O7" s="225"/>
      <c r="P7" s="225"/>
      <c r="Q7" s="226" t="s">
        <v>391</v>
      </c>
      <c r="R7" s="226"/>
      <c r="S7" s="224"/>
    </row>
    <row r="8" spans="1:19" ht="15.75">
      <c r="A8" s="224"/>
      <c r="B8" s="224"/>
      <c r="C8" s="224"/>
      <c r="D8" s="224"/>
      <c r="E8" s="224"/>
      <c r="F8" s="224"/>
      <c r="G8" s="224"/>
      <c r="H8" s="224"/>
      <c r="I8" s="224"/>
      <c r="J8" s="224"/>
      <c r="K8" s="224"/>
      <c r="L8" s="224"/>
      <c r="M8" s="224"/>
      <c r="N8" s="224"/>
      <c r="O8" s="224"/>
      <c r="P8" s="224"/>
      <c r="Q8" s="224"/>
      <c r="R8" s="224"/>
      <c r="S8" s="224"/>
    </row>
    <row r="9" spans="1:19" ht="15.75">
      <c r="A9" s="224" t="s">
        <v>672</v>
      </c>
      <c r="B9" s="224"/>
      <c r="C9" s="224"/>
      <c r="D9" s="224"/>
      <c r="E9" s="224"/>
      <c r="F9" s="224"/>
      <c r="G9" s="224"/>
      <c r="H9" s="224"/>
      <c r="I9" s="224"/>
      <c r="J9" s="224"/>
      <c r="K9" s="224"/>
      <c r="L9" s="224"/>
      <c r="M9" s="224"/>
      <c r="N9" s="224"/>
      <c r="O9" s="224"/>
      <c r="P9" s="224"/>
      <c r="Q9" s="224"/>
      <c r="R9" s="224"/>
      <c r="S9" s="224"/>
    </row>
    <row r="10" spans="1:19" ht="15.75">
      <c r="A10" s="224"/>
      <c r="B10" s="224"/>
      <c r="C10" s="224"/>
      <c r="D10" s="224"/>
      <c r="E10" s="224"/>
      <c r="F10" s="224"/>
      <c r="G10" s="224"/>
      <c r="H10" s="224"/>
      <c r="I10" s="224"/>
      <c r="J10" s="224"/>
      <c r="K10" s="224"/>
      <c r="L10" s="224"/>
      <c r="M10" s="224"/>
      <c r="N10" s="224"/>
      <c r="O10" s="224"/>
      <c r="P10" s="224"/>
      <c r="Q10" s="224"/>
      <c r="R10" s="224"/>
      <c r="S10" s="224"/>
    </row>
    <row r="11" spans="1:19" ht="15.75">
      <c r="A11" s="224" t="s">
        <v>402</v>
      </c>
      <c r="B11" s="224"/>
      <c r="C11" s="224"/>
      <c r="D11" s="224"/>
      <c r="E11" s="224"/>
      <c r="F11" s="224"/>
      <c r="G11" s="224"/>
      <c r="H11" s="224"/>
      <c r="I11" s="224"/>
      <c r="J11" s="224"/>
      <c r="K11" s="224"/>
      <c r="L11" s="224"/>
      <c r="M11" s="224"/>
      <c r="N11" s="224"/>
      <c r="O11" s="224"/>
      <c r="P11" s="224"/>
      <c r="Q11" s="224"/>
      <c r="R11" s="224"/>
      <c r="S11" s="224"/>
    </row>
    <row r="12" spans="1:19" ht="15.75">
      <c r="A12" s="224"/>
      <c r="B12" s="224"/>
      <c r="C12" s="224"/>
      <c r="D12" s="224"/>
      <c r="E12" s="224"/>
      <c r="F12" s="224"/>
      <c r="G12" s="224"/>
      <c r="H12" s="224"/>
      <c r="I12" s="224"/>
      <c r="J12" s="224"/>
      <c r="K12" s="224"/>
      <c r="L12" s="224"/>
      <c r="M12" s="224"/>
      <c r="N12" s="224"/>
      <c r="O12" s="224"/>
      <c r="P12" s="224"/>
      <c r="Q12" s="224"/>
      <c r="R12" s="224"/>
      <c r="S12" s="224"/>
    </row>
    <row r="13" spans="1:19" ht="15.75">
      <c r="A13" s="224" t="s">
        <v>669</v>
      </c>
      <c r="B13" s="224"/>
      <c r="C13" s="224"/>
      <c r="D13" s="224"/>
      <c r="E13" s="224"/>
      <c r="F13" s="224"/>
      <c r="G13" s="224"/>
      <c r="H13" s="224"/>
      <c r="I13" s="224"/>
      <c r="J13" s="224"/>
      <c r="K13" s="224"/>
      <c r="L13" s="224"/>
      <c r="M13" s="224"/>
      <c r="N13" s="224"/>
      <c r="O13" s="224"/>
      <c r="P13" s="224"/>
      <c r="Q13" s="224"/>
      <c r="R13" s="224"/>
      <c r="S13" s="224"/>
    </row>
    <row r="14" spans="1:19" s="81" customFormat="1" ht="15.75">
      <c r="A14" s="224"/>
      <c r="B14" s="224"/>
      <c r="C14" s="224"/>
      <c r="D14" s="224"/>
      <c r="E14" s="224"/>
      <c r="F14" s="224"/>
      <c r="G14" s="224"/>
      <c r="H14" s="224"/>
      <c r="I14" s="224"/>
      <c r="J14" s="224"/>
      <c r="K14" s="224"/>
      <c r="L14" s="224"/>
      <c r="M14" s="224"/>
      <c r="N14" s="224"/>
      <c r="O14" s="224"/>
      <c r="P14" s="224"/>
      <c r="Q14" s="224"/>
      <c r="R14" s="224"/>
      <c r="S14" s="224"/>
    </row>
    <row r="15" spans="1:19" ht="15.75">
      <c r="A15" s="224" t="s">
        <v>668</v>
      </c>
      <c r="B15" s="224"/>
      <c r="C15" s="224"/>
      <c r="D15" s="224"/>
      <c r="E15" s="224"/>
      <c r="F15" s="224"/>
      <c r="G15" s="224"/>
      <c r="H15" s="224"/>
      <c r="I15" s="224"/>
      <c r="J15" s="224"/>
      <c r="K15" s="224"/>
      <c r="L15" s="224"/>
      <c r="M15" s="224"/>
      <c r="N15" s="224"/>
      <c r="O15" s="224"/>
      <c r="P15" s="224"/>
      <c r="Q15" s="224"/>
      <c r="R15" s="224"/>
      <c r="S15" s="224"/>
    </row>
    <row r="16" spans="1:19" ht="15.75">
      <c r="A16" s="224"/>
      <c r="B16" s="224"/>
      <c r="C16" s="224"/>
      <c r="D16" s="224"/>
      <c r="E16" s="224"/>
      <c r="F16" s="224"/>
      <c r="G16" s="224"/>
      <c r="H16" s="224"/>
      <c r="I16" s="224"/>
      <c r="J16" s="224"/>
      <c r="K16" s="224"/>
      <c r="L16" s="224"/>
      <c r="M16" s="224"/>
      <c r="N16" s="224"/>
      <c r="O16" s="224"/>
      <c r="P16" s="224"/>
      <c r="Q16" s="224"/>
      <c r="R16" s="224"/>
      <c r="S16" s="224"/>
    </row>
    <row r="17" spans="1:19" ht="15.75">
      <c r="A17" s="224" t="s">
        <v>673</v>
      </c>
      <c r="B17" s="224"/>
      <c r="C17" s="224"/>
      <c r="D17" s="224"/>
      <c r="E17" s="224"/>
      <c r="F17" s="224"/>
      <c r="G17" s="224"/>
      <c r="H17" s="224"/>
      <c r="I17" s="224"/>
      <c r="J17" s="224"/>
      <c r="K17" s="224"/>
      <c r="L17" s="224"/>
      <c r="M17" s="224"/>
      <c r="N17" s="224"/>
      <c r="O17" s="224"/>
      <c r="P17" s="224"/>
      <c r="Q17" s="224"/>
      <c r="R17" s="224"/>
      <c r="S17" s="224"/>
    </row>
    <row r="18" spans="1:19" ht="15.75">
      <c r="A18" s="224"/>
      <c r="B18" s="224"/>
      <c r="C18" s="224"/>
      <c r="D18" s="224"/>
      <c r="E18" s="224"/>
      <c r="F18" s="224"/>
      <c r="G18" s="224"/>
      <c r="H18" s="224"/>
      <c r="I18" s="224"/>
      <c r="J18" s="224"/>
      <c r="K18" s="224"/>
      <c r="L18" s="224"/>
      <c r="M18" s="224"/>
      <c r="N18" s="224"/>
      <c r="O18" s="224"/>
      <c r="P18" s="224"/>
      <c r="Q18" s="224"/>
      <c r="R18" s="224"/>
      <c r="S18" s="224"/>
    </row>
    <row r="19" spans="1:19" ht="15.75">
      <c r="A19" s="224" t="s">
        <v>670</v>
      </c>
      <c r="B19" s="224"/>
      <c r="C19" s="224"/>
      <c r="D19" s="224"/>
      <c r="E19" s="224"/>
      <c r="F19" s="224"/>
      <c r="G19" s="224"/>
      <c r="H19" s="224"/>
      <c r="I19" s="224"/>
      <c r="J19" s="224"/>
      <c r="K19" s="224"/>
      <c r="L19" s="224"/>
      <c r="M19" s="224"/>
      <c r="N19" s="224"/>
      <c r="O19" s="224"/>
      <c r="P19" s="224"/>
      <c r="Q19" s="224"/>
      <c r="R19" s="224"/>
      <c r="S19" s="224"/>
    </row>
    <row r="20" spans="1:19" ht="15.75">
      <c r="A20" s="224"/>
      <c r="B20" s="224"/>
      <c r="C20" s="224"/>
      <c r="D20" s="224"/>
      <c r="E20" s="224"/>
      <c r="F20" s="224"/>
      <c r="G20" s="224"/>
      <c r="H20" s="224"/>
      <c r="I20" s="224"/>
      <c r="J20" s="224"/>
      <c r="K20" s="224"/>
      <c r="L20" s="224"/>
      <c r="M20" s="224"/>
      <c r="N20" s="224"/>
      <c r="O20" s="224"/>
      <c r="P20" s="224"/>
      <c r="Q20" s="224"/>
      <c r="R20" s="224"/>
      <c r="S20" s="224"/>
    </row>
    <row r="21" spans="1:19" ht="15.75">
      <c r="A21" s="224"/>
      <c r="B21" s="224"/>
      <c r="C21" s="224"/>
      <c r="D21" s="224"/>
      <c r="E21" s="224"/>
      <c r="F21" s="224"/>
      <c r="G21" s="224"/>
      <c r="H21" s="224"/>
      <c r="I21" s="224"/>
      <c r="J21" s="224"/>
      <c r="K21" s="224"/>
      <c r="L21" s="224"/>
      <c r="M21" s="224"/>
      <c r="N21" s="224"/>
      <c r="O21" s="224"/>
      <c r="P21" s="224"/>
      <c r="Q21" s="224"/>
      <c r="R21" s="224"/>
      <c r="S21" s="224"/>
    </row>
    <row r="24" spans="1:19">
      <c r="P24" s="227"/>
    </row>
    <row r="37" spans="2:2">
      <c r="B37" s="305">
        <v>104643</v>
      </c>
    </row>
    <row r="38" spans="2:2">
      <c r="B38" s="305">
        <v>0</v>
      </c>
    </row>
    <row r="39" spans="2:2">
      <c r="B39" s="305">
        <v>0</v>
      </c>
    </row>
    <row r="40" spans="2:2">
      <c r="B40" s="305">
        <v>0</v>
      </c>
    </row>
    <row r="41" spans="2:2">
      <c r="B41" s="305"/>
    </row>
    <row r="42" spans="2:2">
      <c r="B42" s="305"/>
    </row>
    <row r="43" spans="2:2">
      <c r="B43" s="305"/>
    </row>
    <row r="44" spans="2:2">
      <c r="B44" s="305">
        <v>20000</v>
      </c>
    </row>
    <row r="45" spans="2:2">
      <c r="B45" s="305">
        <v>13500</v>
      </c>
    </row>
    <row r="46" spans="2:2">
      <c r="B46" s="305"/>
    </row>
    <row r="47" spans="2:2">
      <c r="B47" s="305">
        <f>SUM(B37:B46)</f>
        <v>138143</v>
      </c>
    </row>
    <row r="48" spans="2:2">
      <c r="B48" s="305">
        <f>B47*0.15</f>
        <v>20721.45</v>
      </c>
    </row>
    <row r="49" spans="1:2">
      <c r="B49" s="305">
        <f>SUM(B47:B48)</f>
        <v>158864.45000000001</v>
      </c>
    </row>
    <row r="52" spans="1:2">
      <c r="A52" s="310" t="s">
        <v>361</v>
      </c>
      <c r="B52" s="311">
        <v>0.15</v>
      </c>
    </row>
    <row r="53" spans="1:2">
      <c r="A53" s="310" t="s">
        <v>701</v>
      </c>
      <c r="B53" s="311">
        <v>0.5</v>
      </c>
    </row>
    <row r="54" spans="1:2">
      <c r="A54" s="310" t="s">
        <v>701</v>
      </c>
      <c r="B54" s="311">
        <v>0.5</v>
      </c>
    </row>
    <row r="55" spans="1:2">
      <c r="A55" s="310" t="s">
        <v>702</v>
      </c>
      <c r="B55" s="311">
        <v>0.05</v>
      </c>
    </row>
    <row r="56" spans="1:2">
      <c r="A56" s="310" t="s">
        <v>703</v>
      </c>
      <c r="B56" s="311">
        <v>0.05</v>
      </c>
    </row>
  </sheetData>
  <pageMargins left="0.7" right="0.7" top="0.75" bottom="0.75" header="0.3" footer="0.3"/>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7"/>
  </sheetPr>
  <dimension ref="A1:K124"/>
  <sheetViews>
    <sheetView topLeftCell="A30" workbookViewId="0">
      <selection activeCell="N64" sqref="N64"/>
    </sheetView>
  </sheetViews>
  <sheetFormatPr defaultColWidth="8.85546875" defaultRowHeight="15"/>
  <cols>
    <col min="1" max="1" width="37.42578125" style="3" customWidth="1"/>
    <col min="2" max="2" width="16" style="3" customWidth="1"/>
    <col min="3" max="10" width="15.85546875" style="3" customWidth="1"/>
    <col min="11" max="11" width="15.85546875" style="240" customWidth="1"/>
    <col min="12" max="16384" width="8.85546875" style="3"/>
  </cols>
  <sheetData>
    <row r="1" spans="1:11">
      <c r="A1" s="6" t="s">
        <v>0</v>
      </c>
    </row>
    <row r="2" spans="1:11">
      <c r="A2" s="8" t="s">
        <v>384</v>
      </c>
      <c r="B2" s="92" t="s">
        <v>380</v>
      </c>
      <c r="D2" s="8" t="s">
        <v>385</v>
      </c>
      <c r="E2" s="92" t="s">
        <v>88</v>
      </c>
      <c r="F2" s="19"/>
    </row>
    <row r="3" spans="1:11">
      <c r="A3" s="8" t="s">
        <v>378</v>
      </c>
      <c r="B3" s="93" t="s">
        <v>74</v>
      </c>
      <c r="D3" s="8" t="s">
        <v>387</v>
      </c>
      <c r="E3" s="3" t="s">
        <v>732</v>
      </c>
      <c r="F3" s="7"/>
    </row>
    <row r="4" spans="1:11">
      <c r="A4" s="8" t="s">
        <v>377</v>
      </c>
      <c r="B4" s="92" t="s">
        <v>109</v>
      </c>
      <c r="D4" s="8" t="s">
        <v>196</v>
      </c>
      <c r="E4" s="3" t="s">
        <v>733</v>
      </c>
      <c r="F4" s="7"/>
      <c r="G4" s="144" t="s">
        <v>4</v>
      </c>
      <c r="H4" s="143" t="s">
        <v>5</v>
      </c>
    </row>
    <row r="5" spans="1:11">
      <c r="A5" s="261" t="s">
        <v>410</v>
      </c>
      <c r="B5" s="261"/>
      <c r="C5" s="262"/>
      <c r="D5" s="263"/>
      <c r="E5" s="19"/>
    </row>
    <row r="6" spans="1:11" ht="9" customHeight="1" thickBot="1"/>
    <row r="7" spans="1:11" ht="15.75" customHeight="1" thickBot="1">
      <c r="A7" s="532" t="s">
        <v>6</v>
      </c>
      <c r="B7" s="535" t="s">
        <v>7</v>
      </c>
      <c r="C7" s="529" t="s">
        <v>8</v>
      </c>
      <c r="D7" s="530"/>
      <c r="E7" s="530"/>
      <c r="F7" s="530"/>
      <c r="G7" s="530"/>
      <c r="H7" s="530"/>
      <c r="I7" s="530"/>
      <c r="J7" s="530"/>
      <c r="K7" s="531"/>
    </row>
    <row r="8" spans="1:11" ht="180.75" thickBot="1">
      <c r="A8" s="533"/>
      <c r="B8" s="536"/>
      <c r="C8" s="106" t="s">
        <v>656</v>
      </c>
      <c r="D8" s="106" t="s">
        <v>9</v>
      </c>
      <c r="E8" s="106" t="s">
        <v>9</v>
      </c>
      <c r="F8" s="106" t="s">
        <v>9</v>
      </c>
      <c r="G8" s="106" t="s">
        <v>9</v>
      </c>
      <c r="H8" s="106" t="s">
        <v>9</v>
      </c>
      <c r="I8" s="106" t="s">
        <v>9</v>
      </c>
      <c r="J8" s="106" t="s">
        <v>9</v>
      </c>
      <c r="K8" s="538" t="s">
        <v>671</v>
      </c>
    </row>
    <row r="9" spans="1:11" ht="15.75" thickBot="1">
      <c r="A9" s="534"/>
      <c r="B9" s="537"/>
      <c r="C9" s="106">
        <f>VLOOKUP(C8,'Look-upSheet'!U1:W513,3,FALSE)</f>
        <v>200130</v>
      </c>
      <c r="D9" s="106" t="e">
        <f>VLOOKUP(D8,'Look-upSheet'!V1:X513,3,FALSE)</f>
        <v>#N/A</v>
      </c>
      <c r="E9" s="106" t="e">
        <f>VLOOKUP(E8,'Look-upSheet'!W1:Z512,3,FALSE)</f>
        <v>#N/A</v>
      </c>
      <c r="F9" s="106" t="e">
        <f>VLOOKUP(F8,'Look-upSheet'!X1:AA512,3,FALSE)</f>
        <v>#N/A</v>
      </c>
      <c r="G9" s="106" t="e">
        <f>VLOOKUP(G8,'Look-upSheet'!Z1:AB512,3,FALSE)</f>
        <v>#N/A</v>
      </c>
      <c r="H9" s="106" t="e">
        <f>VLOOKUP(H8,'Look-upSheet'!AA1:AC512,3,FALSE)</f>
        <v>#N/A</v>
      </c>
      <c r="I9" s="106" t="e">
        <f>VLOOKUP(I8,'Look-upSheet'!AB1:AD512,3,FALSE)</f>
        <v>#N/A</v>
      </c>
      <c r="J9" s="106" t="e">
        <f>VLOOKUP(J8,'Look-upSheet'!AC1:AE512,3,FALSE)</f>
        <v>#N/A</v>
      </c>
      <c r="K9" s="539"/>
    </row>
    <row r="10" spans="1:11" ht="32.25" customHeight="1" thickBot="1">
      <c r="A10" s="5" t="s">
        <v>10</v>
      </c>
      <c r="B10" s="145">
        <v>1</v>
      </c>
      <c r="C10" s="2"/>
      <c r="D10" s="2"/>
      <c r="E10" s="2"/>
      <c r="F10" s="2"/>
      <c r="G10" s="2"/>
      <c r="H10" s="2"/>
      <c r="I10" s="2"/>
      <c r="J10" s="2"/>
      <c r="K10" s="228"/>
    </row>
    <row r="11" spans="1:11" ht="15.75" thickBot="1">
      <c r="A11" s="94" t="s">
        <v>11</v>
      </c>
      <c r="B11" s="95"/>
      <c r="C11" s="96"/>
      <c r="D11" s="96"/>
      <c r="E11" s="96"/>
      <c r="F11" s="96"/>
      <c r="G11" s="96"/>
      <c r="H11" s="96"/>
      <c r="I11" s="96"/>
      <c r="J11" s="96"/>
      <c r="K11" s="229"/>
    </row>
    <row r="12" spans="1:11">
      <c r="A12" s="97" t="s">
        <v>12</v>
      </c>
      <c r="B12" s="98"/>
      <c r="C12" s="99"/>
      <c r="D12" s="99"/>
      <c r="E12" s="99"/>
      <c r="F12" s="99"/>
      <c r="G12" s="99"/>
      <c r="H12" s="99"/>
      <c r="I12" s="99"/>
      <c r="J12" s="212"/>
      <c r="K12" s="230"/>
    </row>
    <row r="13" spans="1:11">
      <c r="A13" s="100" t="s">
        <v>13</v>
      </c>
      <c r="B13" s="101"/>
      <c r="C13" s="102"/>
      <c r="D13" s="102"/>
      <c r="E13" s="102"/>
      <c r="F13" s="102"/>
      <c r="G13" s="102"/>
      <c r="H13" s="102"/>
      <c r="I13" s="102"/>
      <c r="J13" s="213"/>
      <c r="K13" s="231"/>
    </row>
    <row r="14" spans="1:11">
      <c r="A14" s="100" t="s">
        <v>14</v>
      </c>
      <c r="B14" s="101"/>
      <c r="C14" s="102"/>
      <c r="D14" s="102"/>
      <c r="E14" s="102"/>
      <c r="F14" s="102"/>
      <c r="G14" s="102"/>
      <c r="H14" s="102"/>
      <c r="I14" s="102"/>
      <c r="J14" s="213"/>
      <c r="K14" s="231"/>
    </row>
    <row r="15" spans="1:11">
      <c r="A15" s="100" t="s">
        <v>15</v>
      </c>
      <c r="B15" s="101"/>
      <c r="C15" s="102"/>
      <c r="D15" s="102"/>
      <c r="E15" s="102"/>
      <c r="F15" s="102"/>
      <c r="G15" s="102"/>
      <c r="H15" s="102"/>
      <c r="I15" s="102"/>
      <c r="J15" s="213"/>
      <c r="K15" s="231"/>
    </row>
    <row r="16" spans="1:11">
      <c r="A16" s="100" t="s">
        <v>16</v>
      </c>
      <c r="B16" s="101"/>
      <c r="C16" s="102"/>
      <c r="D16" s="102"/>
      <c r="E16" s="102"/>
      <c r="F16" s="102"/>
      <c r="G16" s="102"/>
      <c r="H16" s="102"/>
      <c r="I16" s="102"/>
      <c r="J16" s="213"/>
      <c r="K16" s="231"/>
    </row>
    <row r="17" spans="1:11">
      <c r="A17" s="100" t="s">
        <v>17</v>
      </c>
      <c r="B17" s="101"/>
      <c r="C17" s="102"/>
      <c r="D17" s="102"/>
      <c r="E17" s="102"/>
      <c r="F17" s="102"/>
      <c r="G17" s="102"/>
      <c r="H17" s="102"/>
      <c r="I17" s="102"/>
      <c r="J17" s="213"/>
      <c r="K17" s="231"/>
    </row>
    <row r="18" spans="1:11">
      <c r="A18" s="100" t="s">
        <v>18</v>
      </c>
      <c r="B18" s="101"/>
      <c r="C18" s="102"/>
      <c r="D18" s="102"/>
      <c r="E18" s="102"/>
      <c r="F18" s="102"/>
      <c r="G18" s="102"/>
      <c r="H18" s="102"/>
      <c r="I18" s="102"/>
      <c r="J18" s="213"/>
      <c r="K18" s="231"/>
    </row>
    <row r="19" spans="1:11" ht="17.25" customHeight="1" thickBot="1">
      <c r="A19" s="103" t="s">
        <v>19</v>
      </c>
      <c r="B19" s="104"/>
      <c r="C19" s="105"/>
      <c r="D19" s="105"/>
      <c r="E19" s="105"/>
      <c r="F19" s="105"/>
      <c r="G19" s="105"/>
      <c r="H19" s="105"/>
      <c r="I19" s="105"/>
      <c r="J19" s="214"/>
      <c r="K19" s="232"/>
    </row>
    <row r="20" spans="1:11" ht="15.75" thickBot="1">
      <c r="A20" s="5" t="s">
        <v>20</v>
      </c>
      <c r="B20" s="21"/>
      <c r="C20" s="24"/>
      <c r="D20" s="24"/>
      <c r="E20" s="24"/>
      <c r="F20" s="24"/>
      <c r="G20" s="24"/>
      <c r="H20" s="24"/>
      <c r="I20" s="24"/>
      <c r="J20" s="24"/>
      <c r="K20" s="233"/>
    </row>
    <row r="21" spans="1:11">
      <c r="A21" s="115" t="s">
        <v>392</v>
      </c>
      <c r="B21" s="22"/>
      <c r="C21" s="107"/>
      <c r="D21" s="107"/>
      <c r="E21" s="107"/>
      <c r="F21" s="107"/>
      <c r="G21" s="107"/>
      <c r="H21" s="107"/>
      <c r="I21" s="107"/>
      <c r="J21" s="215"/>
      <c r="K21" s="234"/>
    </row>
    <row r="22" spans="1:11">
      <c r="A22" s="116" t="s">
        <v>393</v>
      </c>
      <c r="B22" s="23"/>
      <c r="C22" s="108"/>
      <c r="D22" s="108"/>
      <c r="E22" s="108"/>
      <c r="F22" s="108"/>
      <c r="G22" s="108"/>
      <c r="H22" s="108"/>
      <c r="I22" s="108"/>
      <c r="J22" s="216"/>
      <c r="K22" s="235"/>
    </row>
    <row r="23" spans="1:11">
      <c r="A23" s="116" t="s">
        <v>394</v>
      </c>
      <c r="B23" s="23"/>
      <c r="C23" s="108"/>
      <c r="D23" s="108"/>
      <c r="E23" s="108"/>
      <c r="F23" s="108"/>
      <c r="G23" s="108"/>
      <c r="H23" s="108"/>
      <c r="I23" s="108"/>
      <c r="J23" s="216"/>
      <c r="K23" s="235"/>
    </row>
    <row r="24" spans="1:11">
      <c r="A24" s="116" t="s">
        <v>395</v>
      </c>
      <c r="B24" s="23">
        <v>30</v>
      </c>
      <c r="C24" s="108"/>
      <c r="D24" s="108"/>
      <c r="E24" s="108"/>
      <c r="F24" s="108"/>
      <c r="G24" s="108"/>
      <c r="H24" s="108"/>
      <c r="I24" s="108"/>
      <c r="J24" s="216"/>
      <c r="K24" s="235"/>
    </row>
    <row r="25" spans="1:11">
      <c r="A25" s="116" t="s">
        <v>396</v>
      </c>
      <c r="B25" s="23"/>
      <c r="C25" s="108"/>
      <c r="D25" s="108"/>
      <c r="E25" s="108"/>
      <c r="F25" s="108"/>
      <c r="G25" s="108"/>
      <c r="H25" s="108"/>
      <c r="I25" s="108"/>
      <c r="J25" s="216"/>
      <c r="K25" s="235"/>
    </row>
    <row r="26" spans="1:11">
      <c r="A26" s="116" t="s">
        <v>397</v>
      </c>
      <c r="B26" s="23"/>
      <c r="C26" s="108"/>
      <c r="D26" s="108"/>
      <c r="E26" s="108"/>
      <c r="F26" s="108"/>
      <c r="G26" s="108"/>
      <c r="H26" s="108"/>
      <c r="I26" s="108"/>
      <c r="J26" s="216"/>
      <c r="K26" s="235"/>
    </row>
    <row r="27" spans="1:11">
      <c r="A27" s="116" t="s">
        <v>398</v>
      </c>
      <c r="B27" s="23"/>
      <c r="C27" s="108"/>
      <c r="D27" s="108"/>
      <c r="E27" s="108"/>
      <c r="F27" s="108"/>
      <c r="G27" s="108"/>
      <c r="H27" s="108"/>
      <c r="I27" s="108"/>
      <c r="J27" s="216"/>
      <c r="K27" s="235"/>
    </row>
    <row r="28" spans="1:11">
      <c r="A28" s="116" t="s">
        <v>399</v>
      </c>
      <c r="B28" s="23">
        <v>70</v>
      </c>
      <c r="C28" s="108"/>
      <c r="D28" s="108"/>
      <c r="E28" s="108"/>
      <c r="F28" s="108"/>
      <c r="G28" s="108"/>
      <c r="H28" s="108"/>
      <c r="I28" s="108"/>
      <c r="J28" s="216"/>
      <c r="K28" s="235"/>
    </row>
    <row r="29" spans="1:11">
      <c r="A29" s="116" t="s">
        <v>400</v>
      </c>
      <c r="B29" s="23"/>
      <c r="C29" s="108"/>
      <c r="D29" s="108"/>
      <c r="E29" s="108"/>
      <c r="F29" s="108"/>
      <c r="G29" s="108"/>
      <c r="H29" s="108"/>
      <c r="I29" s="108"/>
      <c r="J29" s="216"/>
      <c r="K29" s="235"/>
    </row>
    <row r="30" spans="1:11">
      <c r="A30" s="114" t="s">
        <v>401</v>
      </c>
      <c r="B30" s="28"/>
      <c r="C30" s="109"/>
      <c r="D30" s="109"/>
      <c r="E30" s="109"/>
      <c r="F30" s="109"/>
      <c r="G30" s="109"/>
      <c r="H30" s="109"/>
      <c r="I30" s="109"/>
      <c r="J30" s="217"/>
      <c r="K30" s="236"/>
    </row>
    <row r="31" spans="1:11">
      <c r="A31" s="114" t="s">
        <v>401</v>
      </c>
      <c r="B31" s="28"/>
      <c r="C31" s="109"/>
      <c r="D31" s="109"/>
      <c r="E31" s="109"/>
      <c r="F31" s="109"/>
      <c r="G31" s="109"/>
      <c r="H31" s="109"/>
      <c r="I31" s="109"/>
      <c r="J31" s="217"/>
      <c r="K31" s="236"/>
    </row>
    <row r="32" spans="1:11">
      <c r="A32" s="114" t="s">
        <v>401</v>
      </c>
      <c r="B32" s="28"/>
      <c r="C32" s="109"/>
      <c r="D32" s="109"/>
      <c r="E32" s="109"/>
      <c r="F32" s="109"/>
      <c r="G32" s="109"/>
      <c r="H32" s="109"/>
      <c r="I32" s="109"/>
      <c r="J32" s="217"/>
      <c r="K32" s="236"/>
    </row>
    <row r="33" spans="1:11" ht="15.75" thickBot="1">
      <c r="A33" s="114" t="s">
        <v>401</v>
      </c>
      <c r="B33" s="28"/>
      <c r="C33" s="109"/>
      <c r="D33" s="109"/>
      <c r="E33" s="109"/>
      <c r="F33" s="109"/>
      <c r="G33" s="109"/>
      <c r="H33" s="109"/>
      <c r="I33" s="109"/>
      <c r="J33" s="217"/>
      <c r="K33" s="236"/>
    </row>
    <row r="34" spans="1:11">
      <c r="A34" s="526" t="s">
        <v>21</v>
      </c>
      <c r="B34" s="13"/>
      <c r="C34" s="14"/>
      <c r="D34" s="14"/>
      <c r="E34" s="14"/>
      <c r="F34" s="14"/>
      <c r="G34" s="14"/>
      <c r="H34" s="14"/>
      <c r="I34" s="14"/>
      <c r="J34" s="14"/>
      <c r="K34" s="237"/>
    </row>
    <row r="35" spans="1:11" ht="18.75" customHeight="1" thickBot="1">
      <c r="A35" s="527"/>
      <c r="B35" s="16"/>
      <c r="C35" s="17"/>
      <c r="D35" s="17"/>
      <c r="E35" s="17"/>
      <c r="F35" s="17"/>
      <c r="G35" s="17"/>
      <c r="H35" s="17"/>
      <c r="I35" s="17"/>
      <c r="J35" s="17"/>
      <c r="K35" s="238"/>
    </row>
    <row r="36" spans="1:11" ht="15.75" thickBot="1">
      <c r="A36" s="9" t="s">
        <v>22</v>
      </c>
      <c r="B36" s="10"/>
      <c r="C36" s="10"/>
      <c r="D36" s="10"/>
      <c r="E36" s="10"/>
      <c r="F36" s="10"/>
      <c r="G36" s="10"/>
      <c r="H36" s="10"/>
      <c r="I36" s="10"/>
      <c r="J36" s="10"/>
      <c r="K36" s="241"/>
    </row>
    <row r="37" spans="1:11" ht="15.75" thickBot="1">
      <c r="A37" s="11" t="s">
        <v>23</v>
      </c>
      <c r="B37" s="327">
        <v>19860</v>
      </c>
      <c r="C37" s="12"/>
      <c r="D37" s="12"/>
      <c r="E37" s="12"/>
      <c r="F37" s="12"/>
      <c r="G37" s="12"/>
      <c r="H37" s="12"/>
      <c r="I37" s="12"/>
      <c r="J37" s="12"/>
      <c r="K37" s="242"/>
    </row>
    <row r="38" spans="1:11" ht="15.75" thickBot="1">
      <c r="A38" s="11" t="s">
        <v>24</v>
      </c>
      <c r="B38" s="327">
        <v>0</v>
      </c>
      <c r="C38" s="12"/>
      <c r="D38" s="12"/>
      <c r="E38" s="12"/>
      <c r="F38" s="12"/>
      <c r="G38" s="12"/>
      <c r="H38" s="12"/>
      <c r="I38" s="12"/>
      <c r="J38" s="12"/>
      <c r="K38" s="242"/>
    </row>
    <row r="39" spans="1:11" ht="15.75" thickBot="1">
      <c r="A39" s="9" t="s">
        <v>25</v>
      </c>
      <c r="B39" s="327"/>
      <c r="C39" s="12"/>
      <c r="D39" s="12"/>
      <c r="E39" s="12"/>
      <c r="F39" s="12"/>
      <c r="G39" s="12"/>
      <c r="H39" s="12"/>
      <c r="I39" s="12"/>
      <c r="J39" s="12"/>
      <c r="K39" s="242"/>
    </row>
    <row r="40" spans="1:11" ht="15.75" thickBot="1">
      <c r="A40" s="9" t="s">
        <v>26</v>
      </c>
      <c r="B40" s="327"/>
      <c r="C40" s="12"/>
      <c r="D40" s="12"/>
      <c r="E40" s="12"/>
      <c r="F40" s="12"/>
      <c r="G40" s="12"/>
      <c r="H40" s="12"/>
      <c r="I40" s="12"/>
      <c r="J40" s="12"/>
      <c r="K40" s="242"/>
    </row>
    <row r="41" spans="1:11" ht="15.75" thickBot="1">
      <c r="A41" s="9" t="s">
        <v>27</v>
      </c>
      <c r="B41" s="327"/>
      <c r="C41" s="12"/>
      <c r="D41" s="12"/>
      <c r="E41" s="12"/>
      <c r="F41" s="12"/>
      <c r="G41" s="12"/>
      <c r="H41" s="12"/>
      <c r="I41" s="12"/>
      <c r="J41" s="12"/>
      <c r="K41" s="242"/>
    </row>
    <row r="42" spans="1:11" ht="15.75" thickBot="1">
      <c r="A42" s="11" t="s">
        <v>28</v>
      </c>
      <c r="B42" s="327"/>
      <c r="C42" s="12"/>
      <c r="D42" s="12"/>
      <c r="E42" s="12"/>
      <c r="F42" s="12"/>
      <c r="G42" s="12"/>
      <c r="H42" s="12"/>
      <c r="I42" s="12"/>
      <c r="J42" s="12"/>
      <c r="K42" s="242"/>
    </row>
    <row r="43" spans="1:11" ht="15.75" thickBot="1">
      <c r="A43" s="11" t="s">
        <v>29</v>
      </c>
      <c r="B43" s="327"/>
      <c r="C43" s="12"/>
      <c r="D43" s="12"/>
      <c r="E43" s="12"/>
      <c r="F43" s="12"/>
      <c r="G43" s="12"/>
      <c r="H43" s="12"/>
      <c r="I43" s="12"/>
      <c r="J43" s="12"/>
      <c r="K43" s="242"/>
    </row>
    <row r="44" spans="1:11" ht="15.75" thickBot="1">
      <c r="A44" s="11" t="s">
        <v>30</v>
      </c>
      <c r="B44" s="327">
        <v>6791</v>
      </c>
      <c r="C44" s="12"/>
      <c r="D44" s="12"/>
      <c r="E44" s="12"/>
      <c r="F44" s="12"/>
      <c r="G44" s="12"/>
      <c r="H44" s="12"/>
      <c r="I44" s="12"/>
      <c r="J44" s="12"/>
      <c r="K44" s="242"/>
    </row>
    <row r="45" spans="1:11" ht="15.75" thickBot="1">
      <c r="A45" s="9" t="s">
        <v>31</v>
      </c>
      <c r="B45" s="327"/>
      <c r="C45" s="12"/>
      <c r="D45" s="12"/>
      <c r="E45" s="12"/>
      <c r="F45" s="12"/>
      <c r="G45" s="12"/>
      <c r="H45" s="12"/>
      <c r="I45" s="12"/>
      <c r="J45" s="12"/>
      <c r="K45" s="242"/>
    </row>
    <row r="46" spans="1:11" ht="15.75" thickBot="1">
      <c r="A46" s="9" t="s">
        <v>32</v>
      </c>
      <c r="B46" s="327"/>
      <c r="C46" s="12"/>
      <c r="D46" s="12"/>
      <c r="E46" s="12"/>
      <c r="F46" s="12"/>
      <c r="G46" s="12"/>
      <c r="H46" s="12"/>
      <c r="I46" s="12"/>
      <c r="J46" s="12"/>
      <c r="K46" s="242"/>
    </row>
    <row r="47" spans="1:11" ht="15.75" thickBot="1">
      <c r="A47" s="9" t="s">
        <v>33</v>
      </c>
      <c r="B47" s="327">
        <f>SUM(B37:B46)</f>
        <v>26651</v>
      </c>
      <c r="C47" s="12"/>
      <c r="D47" s="12"/>
      <c r="E47" s="12"/>
      <c r="F47" s="12"/>
      <c r="G47" s="12"/>
      <c r="H47" s="12"/>
      <c r="I47" s="12"/>
      <c r="J47" s="12"/>
      <c r="K47" s="242"/>
    </row>
    <row r="48" spans="1:11" ht="15.75" thickBot="1">
      <c r="A48" s="9" t="s">
        <v>34</v>
      </c>
      <c r="B48" s="327">
        <f>B47*0.153</f>
        <v>4077.6030000000001</v>
      </c>
      <c r="C48" s="12"/>
      <c r="D48" s="12"/>
      <c r="E48" s="12"/>
      <c r="F48" s="12"/>
      <c r="G48" s="12"/>
      <c r="H48" s="12"/>
      <c r="I48" s="12"/>
      <c r="J48" s="12"/>
      <c r="K48" s="242"/>
    </row>
    <row r="49" spans="1:11" ht="15.75" thickBot="1">
      <c r="A49" s="9" t="s">
        <v>35</v>
      </c>
      <c r="B49" s="327">
        <f>SUM(B47:B48)</f>
        <v>30728.602999999999</v>
      </c>
      <c r="C49" s="12"/>
      <c r="D49" s="12"/>
      <c r="E49" s="12"/>
      <c r="F49" s="12"/>
      <c r="G49" s="12"/>
      <c r="H49" s="12"/>
      <c r="I49" s="12"/>
      <c r="J49" s="12"/>
      <c r="K49" s="242"/>
    </row>
    <row r="50" spans="1:11">
      <c r="A50" s="526" t="s">
        <v>36</v>
      </c>
      <c r="B50" s="13"/>
      <c r="C50" s="14"/>
      <c r="D50" s="14"/>
      <c r="E50" s="14"/>
      <c r="F50" s="14"/>
      <c r="G50" s="14"/>
      <c r="H50" s="15"/>
      <c r="I50" s="15"/>
      <c r="J50" s="15"/>
      <c r="K50" s="237"/>
    </row>
    <row r="51" spans="1:11" ht="18.75" customHeight="1" thickBot="1">
      <c r="A51" s="528"/>
      <c r="B51" s="25"/>
      <c r="C51" s="26"/>
      <c r="D51" s="26"/>
      <c r="E51" s="26"/>
      <c r="F51" s="26"/>
      <c r="G51" s="26"/>
      <c r="H51" s="27"/>
      <c r="I51" s="27"/>
      <c r="J51" s="27"/>
      <c r="K51" s="239"/>
    </row>
    <row r="52" spans="1:11" ht="15.75" thickBot="1">
      <c r="A52" s="306" t="s">
        <v>704</v>
      </c>
      <c r="B52" s="476">
        <v>34</v>
      </c>
      <c r="C52" s="30"/>
      <c r="D52" s="30"/>
      <c r="E52" s="30"/>
      <c r="F52" s="30"/>
      <c r="G52" s="30"/>
      <c r="H52" s="30"/>
      <c r="I52" s="30"/>
      <c r="J52" s="218"/>
      <c r="K52" s="243"/>
    </row>
    <row r="53" spans="1:11" ht="15.75" thickBot="1">
      <c r="A53" s="35"/>
      <c r="B53" s="33"/>
      <c r="C53" s="29"/>
      <c r="D53" s="29"/>
      <c r="E53" s="29"/>
      <c r="F53" s="29"/>
      <c r="G53" s="29"/>
      <c r="H53" s="29"/>
      <c r="I53" s="29"/>
      <c r="J53" s="219"/>
      <c r="K53" s="244"/>
    </row>
    <row r="54" spans="1:11" ht="15.75" thickBot="1">
      <c r="A54" s="35"/>
      <c r="B54" s="33"/>
      <c r="C54" s="29"/>
      <c r="D54" s="29"/>
      <c r="E54" s="29"/>
      <c r="F54" s="29"/>
      <c r="G54" s="29"/>
      <c r="H54" s="29"/>
      <c r="I54" s="29"/>
      <c r="J54" s="219"/>
      <c r="K54" s="244"/>
    </row>
    <row r="55" spans="1:11">
      <c r="A55" s="35"/>
      <c r="B55" s="33"/>
      <c r="C55" s="29"/>
      <c r="D55" s="29"/>
      <c r="E55" s="29"/>
      <c r="F55" s="29"/>
      <c r="G55" s="29"/>
      <c r="H55" s="29"/>
      <c r="I55" s="29"/>
      <c r="J55" s="219"/>
      <c r="K55" s="244"/>
    </row>
    <row r="57" spans="1:11">
      <c r="A57" s="81" t="s">
        <v>37</v>
      </c>
      <c r="B57" s="81"/>
      <c r="C57" s="81"/>
      <c r="D57" s="81"/>
      <c r="E57" s="81"/>
      <c r="F57" s="81"/>
      <c r="G57" s="81"/>
    </row>
    <row r="58" spans="1:11">
      <c r="A58" s="81" t="s">
        <v>38</v>
      </c>
      <c r="B58" s="81"/>
      <c r="C58" s="81"/>
      <c r="D58" s="81"/>
      <c r="E58" s="81"/>
      <c r="F58" s="81"/>
      <c r="G58" s="81"/>
    </row>
    <row r="59" spans="1:11" ht="15.75" thickBot="1">
      <c r="A59" s="81" t="s">
        <v>402</v>
      </c>
      <c r="B59" s="81"/>
      <c r="C59" s="81"/>
      <c r="D59" s="81"/>
      <c r="E59" s="81"/>
      <c r="F59" s="81"/>
      <c r="G59" s="81"/>
    </row>
    <row r="60" spans="1:11" ht="90.75" thickBot="1">
      <c r="A60" s="41" t="s">
        <v>406</v>
      </c>
      <c r="B60" s="41" t="s">
        <v>404</v>
      </c>
      <c r="C60" s="43" t="s">
        <v>474</v>
      </c>
      <c r="D60" s="44" t="s">
        <v>39</v>
      </c>
      <c r="E60" s="44" t="s">
        <v>40</v>
      </c>
      <c r="F60" s="42" t="s">
        <v>41</v>
      </c>
      <c r="G60" s="80" t="s">
        <v>42</v>
      </c>
      <c r="H60" s="80" t="s">
        <v>405</v>
      </c>
      <c r="I60" s="117" t="s">
        <v>403</v>
      </c>
      <c r="J60" s="117"/>
      <c r="K60" s="246" t="s">
        <v>205</v>
      </c>
    </row>
    <row r="61" spans="1:11" ht="15.75" thickBot="1">
      <c r="A61" s="91" t="s">
        <v>374</v>
      </c>
      <c r="B61" s="110"/>
      <c r="C61" s="51"/>
      <c r="D61" s="52"/>
      <c r="E61" s="52"/>
      <c r="F61" s="52"/>
      <c r="G61" s="53"/>
      <c r="H61" s="53"/>
      <c r="I61" s="118"/>
      <c r="J61" s="118"/>
      <c r="K61" s="247"/>
    </row>
    <row r="62" spans="1:11" ht="75.75" thickBot="1">
      <c r="A62" s="477" t="s">
        <v>932</v>
      </c>
      <c r="B62" s="295" t="s">
        <v>194</v>
      </c>
      <c r="C62" s="294" t="s">
        <v>423</v>
      </c>
      <c r="D62" s="295" t="s">
        <v>195</v>
      </c>
      <c r="E62" s="295" t="s">
        <v>194</v>
      </c>
      <c r="F62" s="295" t="s">
        <v>195</v>
      </c>
      <c r="G62" s="295" t="s">
        <v>195</v>
      </c>
      <c r="H62" s="296" t="s">
        <v>203</v>
      </c>
      <c r="I62" s="478"/>
      <c r="J62" s="313"/>
      <c r="K62" s="337"/>
    </row>
    <row r="63" spans="1:11" ht="75">
      <c r="A63" s="477" t="s">
        <v>933</v>
      </c>
      <c r="B63" s="479" t="s">
        <v>194</v>
      </c>
      <c r="C63" s="294" t="s">
        <v>423</v>
      </c>
      <c r="D63" s="479" t="s">
        <v>195</v>
      </c>
      <c r="E63" s="479" t="s">
        <v>194</v>
      </c>
      <c r="F63" s="479" t="s">
        <v>195</v>
      </c>
      <c r="G63" s="479" t="s">
        <v>195</v>
      </c>
      <c r="H63" s="296" t="s">
        <v>199</v>
      </c>
      <c r="I63" s="312"/>
      <c r="J63" s="312"/>
      <c r="K63" s="249"/>
    </row>
    <row r="64" spans="1:11" ht="79.5">
      <c r="A64" s="477" t="s">
        <v>934</v>
      </c>
      <c r="B64" s="479" t="s">
        <v>194</v>
      </c>
      <c r="C64" s="294" t="s">
        <v>424</v>
      </c>
      <c r="D64" s="479" t="s">
        <v>194</v>
      </c>
      <c r="E64" s="479" t="s">
        <v>194</v>
      </c>
      <c r="F64" s="479" t="s">
        <v>195</v>
      </c>
      <c r="G64" s="479" t="s">
        <v>195</v>
      </c>
      <c r="H64" s="296" t="s">
        <v>407</v>
      </c>
      <c r="I64" s="120"/>
      <c r="J64" s="120"/>
      <c r="K64" s="249"/>
    </row>
    <row r="65" spans="1:11" ht="63.75">
      <c r="A65" s="477" t="s">
        <v>935</v>
      </c>
      <c r="B65" s="127" t="s">
        <v>194</v>
      </c>
      <c r="C65" s="294" t="s">
        <v>424</v>
      </c>
      <c r="D65" s="127" t="s">
        <v>195</v>
      </c>
      <c r="E65" s="127" t="s">
        <v>194</v>
      </c>
      <c r="F65" s="127" t="s">
        <v>195</v>
      </c>
      <c r="G65" s="127" t="s">
        <v>195</v>
      </c>
      <c r="H65" s="296" t="s">
        <v>203</v>
      </c>
      <c r="I65" s="120"/>
      <c r="J65" s="120"/>
      <c r="K65" s="249"/>
    </row>
    <row r="66" spans="1:11">
      <c r="A66" s="49"/>
      <c r="B66" s="127"/>
      <c r="C66" s="134"/>
      <c r="D66" s="127"/>
      <c r="E66" s="127"/>
      <c r="F66" s="127"/>
      <c r="G66" s="127"/>
      <c r="H66" s="60"/>
      <c r="I66" s="120"/>
      <c r="J66" s="120"/>
      <c r="K66" s="249"/>
    </row>
    <row r="67" spans="1:11" ht="15.75" hidden="1" thickBot="1">
      <c r="A67" s="50"/>
      <c r="B67" s="128"/>
      <c r="C67" s="135"/>
      <c r="D67" s="128"/>
      <c r="E67" s="128"/>
      <c r="F67" s="128"/>
      <c r="G67" s="128"/>
      <c r="H67" s="62"/>
      <c r="I67" s="121"/>
      <c r="J67" s="121"/>
      <c r="K67" s="250"/>
    </row>
    <row r="68" spans="1:11" ht="15.75" hidden="1" thickBot="1">
      <c r="A68" s="37">
        <f>C9</f>
        <v>200130</v>
      </c>
      <c r="B68" s="111"/>
      <c r="C68" s="63"/>
      <c r="D68" s="64"/>
      <c r="E68" s="64"/>
      <c r="F68" s="64"/>
      <c r="G68" s="65"/>
      <c r="H68" s="65"/>
      <c r="I68" s="122"/>
      <c r="J68" s="122"/>
      <c r="K68" s="251"/>
    </row>
    <row r="69" spans="1:11" hidden="1">
      <c r="A69" s="48"/>
      <c r="B69" s="126"/>
      <c r="C69" s="136"/>
      <c r="D69" s="58"/>
      <c r="E69" s="58"/>
      <c r="F69" s="79"/>
      <c r="G69" s="59"/>
      <c r="H69" s="66"/>
      <c r="I69" s="123"/>
      <c r="J69" s="221"/>
      <c r="K69" s="248"/>
    </row>
    <row r="70" spans="1:11" hidden="1">
      <c r="A70" s="49"/>
      <c r="B70" s="127"/>
      <c r="C70" s="134"/>
      <c r="D70" s="57"/>
      <c r="E70" s="57"/>
      <c r="F70" s="77"/>
      <c r="G70" s="60"/>
      <c r="H70" s="60"/>
      <c r="I70" s="120"/>
      <c r="J70" s="120"/>
      <c r="K70" s="249"/>
    </row>
    <row r="71" spans="1:11" hidden="1">
      <c r="A71" s="49"/>
      <c r="B71" s="127"/>
      <c r="C71" s="134"/>
      <c r="D71" s="57"/>
      <c r="E71" s="57"/>
      <c r="F71" s="77"/>
      <c r="G71" s="60"/>
      <c r="H71" s="60"/>
      <c r="I71" s="120"/>
      <c r="J71" s="120"/>
      <c r="K71" s="249"/>
    </row>
    <row r="72" spans="1:11" hidden="1">
      <c r="A72" s="49"/>
      <c r="B72" s="127"/>
      <c r="C72" s="134"/>
      <c r="D72" s="57"/>
      <c r="E72" s="57"/>
      <c r="F72" s="77"/>
      <c r="G72" s="60"/>
      <c r="H72" s="60"/>
      <c r="I72" s="120"/>
      <c r="J72" s="120"/>
      <c r="K72" s="249"/>
    </row>
    <row r="73" spans="1:11" hidden="1">
      <c r="A73" s="49"/>
      <c r="B73" s="127"/>
      <c r="C73" s="134"/>
      <c r="D73" s="57"/>
      <c r="E73" s="57"/>
      <c r="F73" s="77"/>
      <c r="G73" s="60"/>
      <c r="H73" s="60"/>
      <c r="I73" s="120"/>
      <c r="J73" s="120"/>
      <c r="K73" s="249"/>
    </row>
    <row r="74" spans="1:11" ht="15.75" hidden="1" thickBot="1">
      <c r="A74" s="50"/>
      <c r="B74" s="128"/>
      <c r="C74" s="135"/>
      <c r="D74" s="61"/>
      <c r="E74" s="61"/>
      <c r="F74" s="78"/>
      <c r="G74" s="62"/>
      <c r="H74" s="62"/>
      <c r="I74" s="121"/>
      <c r="J74" s="121"/>
      <c r="K74" s="250"/>
    </row>
    <row r="75" spans="1:11" ht="15.75" hidden="1" thickBot="1">
      <c r="A75" s="1" t="e">
        <f>D9</f>
        <v>#N/A</v>
      </c>
      <c r="B75" s="112"/>
      <c r="C75" s="54"/>
      <c r="D75" s="55"/>
      <c r="E75" s="55"/>
      <c r="F75" s="55"/>
      <c r="G75" s="56"/>
      <c r="H75" s="56"/>
      <c r="I75" s="124"/>
      <c r="J75" s="124"/>
      <c r="K75" s="252"/>
    </row>
    <row r="76" spans="1:11" hidden="1">
      <c r="A76" s="38"/>
      <c r="B76" s="126"/>
      <c r="C76" s="136"/>
      <c r="D76" s="58"/>
      <c r="E76" s="58"/>
      <c r="F76" s="79"/>
      <c r="G76" s="59"/>
      <c r="H76" s="66"/>
      <c r="I76" s="123"/>
      <c r="J76" s="221"/>
      <c r="K76" s="248"/>
    </row>
    <row r="77" spans="1:11" hidden="1">
      <c r="A77" s="39"/>
      <c r="B77" s="127"/>
      <c r="C77" s="134"/>
      <c r="D77" s="57"/>
      <c r="E77" s="57"/>
      <c r="F77" s="77"/>
      <c r="G77" s="60"/>
      <c r="H77" s="60"/>
      <c r="I77" s="120"/>
      <c r="J77" s="120"/>
      <c r="K77" s="249"/>
    </row>
    <row r="78" spans="1:11" hidden="1">
      <c r="A78" s="39"/>
      <c r="B78" s="127"/>
      <c r="C78" s="134"/>
      <c r="D78" s="57"/>
      <c r="E78" s="57"/>
      <c r="F78" s="77"/>
      <c r="G78" s="60"/>
      <c r="H78" s="60"/>
      <c r="I78" s="120"/>
      <c r="J78" s="120"/>
      <c r="K78" s="249"/>
    </row>
    <row r="79" spans="1:11" hidden="1">
      <c r="A79" s="39"/>
      <c r="B79" s="127"/>
      <c r="C79" s="134"/>
      <c r="D79" s="57"/>
      <c r="E79" s="57"/>
      <c r="F79" s="77"/>
      <c r="G79" s="60"/>
      <c r="H79" s="60"/>
      <c r="I79" s="120"/>
      <c r="J79" s="120"/>
      <c r="K79" s="249"/>
    </row>
    <row r="80" spans="1:11" hidden="1">
      <c r="A80" s="39"/>
      <c r="B80" s="127"/>
      <c r="C80" s="134"/>
      <c r="D80" s="57"/>
      <c r="E80" s="57"/>
      <c r="F80" s="77"/>
      <c r="G80" s="60"/>
      <c r="H80" s="60"/>
      <c r="I80" s="120"/>
      <c r="J80" s="120"/>
      <c r="K80" s="249"/>
    </row>
    <row r="81" spans="1:11" ht="15.75" hidden="1" thickBot="1">
      <c r="A81" s="40"/>
      <c r="B81" s="128"/>
      <c r="C81" s="135"/>
      <c r="D81" s="61"/>
      <c r="E81" s="61"/>
      <c r="F81" s="78"/>
      <c r="G81" s="62"/>
      <c r="H81" s="62"/>
      <c r="I81" s="121"/>
      <c r="J81" s="121"/>
      <c r="K81" s="250"/>
    </row>
    <row r="82" spans="1:11" ht="15.75" hidden="1" thickBot="1">
      <c r="A82" s="1" t="e">
        <f>E9</f>
        <v>#N/A</v>
      </c>
      <c r="B82" s="113"/>
      <c r="C82" s="45"/>
      <c r="D82" s="46"/>
      <c r="E82" s="46"/>
      <c r="F82" s="46"/>
      <c r="G82" s="47"/>
      <c r="H82" s="47"/>
      <c r="I82" s="125"/>
      <c r="J82" s="125"/>
      <c r="K82" s="253"/>
    </row>
    <row r="83" spans="1:11" hidden="1">
      <c r="A83" s="38"/>
      <c r="B83" s="126"/>
      <c r="C83" s="136"/>
      <c r="D83" s="58"/>
      <c r="E83" s="58"/>
      <c r="F83" s="79"/>
      <c r="G83" s="59"/>
      <c r="H83" s="66"/>
      <c r="I83" s="123"/>
      <c r="J83" s="221"/>
      <c r="K83" s="248"/>
    </row>
    <row r="84" spans="1:11" hidden="1">
      <c r="A84" s="39"/>
      <c r="B84" s="127"/>
      <c r="C84" s="134"/>
      <c r="D84" s="57"/>
      <c r="E84" s="57"/>
      <c r="F84" s="77"/>
      <c r="G84" s="60"/>
      <c r="H84" s="60"/>
      <c r="I84" s="120"/>
      <c r="J84" s="120"/>
      <c r="K84" s="249"/>
    </row>
    <row r="85" spans="1:11" hidden="1">
      <c r="A85" s="39"/>
      <c r="B85" s="127"/>
      <c r="C85" s="134"/>
      <c r="D85" s="57"/>
      <c r="E85" s="57"/>
      <c r="F85" s="77"/>
      <c r="G85" s="60"/>
      <c r="H85" s="60"/>
      <c r="I85" s="120"/>
      <c r="J85" s="120"/>
      <c r="K85" s="249"/>
    </row>
    <row r="86" spans="1:11" hidden="1">
      <c r="A86" s="39"/>
      <c r="B86" s="127"/>
      <c r="C86" s="134"/>
      <c r="D86" s="57"/>
      <c r="E86" s="57"/>
      <c r="F86" s="77"/>
      <c r="G86" s="60"/>
      <c r="H86" s="60"/>
      <c r="I86" s="120"/>
      <c r="J86" s="120"/>
      <c r="K86" s="249"/>
    </row>
    <row r="87" spans="1:11" hidden="1">
      <c r="A87" s="39"/>
      <c r="B87" s="127"/>
      <c r="C87" s="134"/>
      <c r="D87" s="57"/>
      <c r="E87" s="57"/>
      <c r="F87" s="77"/>
      <c r="G87" s="60"/>
      <c r="H87" s="60"/>
      <c r="I87" s="120"/>
      <c r="J87" s="120"/>
      <c r="K87" s="249"/>
    </row>
    <row r="88" spans="1:11" ht="15.75" hidden="1" thickBot="1">
      <c r="A88" s="40"/>
      <c r="B88" s="128"/>
      <c r="C88" s="135"/>
      <c r="D88" s="61"/>
      <c r="E88" s="61"/>
      <c r="F88" s="78"/>
      <c r="G88" s="62"/>
      <c r="H88" s="62"/>
      <c r="I88" s="121"/>
      <c r="J88" s="121"/>
      <c r="K88" s="250"/>
    </row>
    <row r="89" spans="1:11" ht="15.75" hidden="1" thickBot="1">
      <c r="A89" s="1" t="e">
        <f>F9</f>
        <v>#N/A</v>
      </c>
      <c r="B89" s="113"/>
      <c r="C89" s="45"/>
      <c r="D89" s="46"/>
      <c r="E89" s="46"/>
      <c r="F89" s="46"/>
      <c r="G89" s="47"/>
      <c r="H89" s="47"/>
      <c r="I89" s="125"/>
      <c r="J89" s="125"/>
      <c r="K89" s="253"/>
    </row>
    <row r="90" spans="1:11" hidden="1">
      <c r="A90" s="38"/>
      <c r="B90" s="126"/>
      <c r="C90" s="136"/>
      <c r="D90" s="58"/>
      <c r="E90" s="58"/>
      <c r="F90" s="79"/>
      <c r="G90" s="59"/>
      <c r="H90" s="66"/>
      <c r="I90" s="123"/>
      <c r="J90" s="221"/>
      <c r="K90" s="248"/>
    </row>
    <row r="91" spans="1:11" hidden="1">
      <c r="A91" s="39"/>
      <c r="B91" s="127"/>
      <c r="C91" s="134"/>
      <c r="D91" s="57"/>
      <c r="E91" s="57"/>
      <c r="F91" s="77"/>
      <c r="G91" s="60"/>
      <c r="H91" s="60"/>
      <c r="I91" s="120"/>
      <c r="J91" s="120"/>
      <c r="K91" s="249"/>
    </row>
    <row r="92" spans="1:11" hidden="1">
      <c r="A92" s="39"/>
      <c r="B92" s="127"/>
      <c r="C92" s="134"/>
      <c r="D92" s="57"/>
      <c r="E92" s="57"/>
      <c r="F92" s="77"/>
      <c r="G92" s="60"/>
      <c r="H92" s="60"/>
      <c r="I92" s="120"/>
      <c r="J92" s="120"/>
      <c r="K92" s="249"/>
    </row>
    <row r="93" spans="1:11" hidden="1">
      <c r="A93" s="39"/>
      <c r="B93" s="127"/>
      <c r="C93" s="134"/>
      <c r="D93" s="57"/>
      <c r="E93" s="57"/>
      <c r="F93" s="77"/>
      <c r="G93" s="60"/>
      <c r="H93" s="60"/>
      <c r="I93" s="120"/>
      <c r="J93" s="120"/>
      <c r="K93" s="249"/>
    </row>
    <row r="94" spans="1:11" hidden="1">
      <c r="A94" s="39"/>
      <c r="B94" s="127"/>
      <c r="C94" s="134"/>
      <c r="D94" s="57"/>
      <c r="E94" s="57"/>
      <c r="F94" s="77"/>
      <c r="G94" s="60"/>
      <c r="H94" s="60"/>
      <c r="I94" s="120"/>
      <c r="J94" s="120"/>
      <c r="K94" s="249"/>
    </row>
    <row r="95" spans="1:11" ht="15.75" hidden="1" thickBot="1">
      <c r="A95" s="40"/>
      <c r="B95" s="128"/>
      <c r="C95" s="135"/>
      <c r="D95" s="61"/>
      <c r="E95" s="61"/>
      <c r="F95" s="78"/>
      <c r="G95" s="62"/>
      <c r="H95" s="62"/>
      <c r="I95" s="121"/>
      <c r="J95" s="121"/>
      <c r="K95" s="250"/>
    </row>
    <row r="96" spans="1:11" ht="15.75" hidden="1" thickBot="1">
      <c r="A96" s="1" t="e">
        <f>G9</f>
        <v>#N/A</v>
      </c>
      <c r="B96" s="113"/>
      <c r="C96" s="45"/>
      <c r="D96" s="46"/>
      <c r="E96" s="46"/>
      <c r="F96" s="46"/>
      <c r="G96" s="47"/>
      <c r="H96" s="47"/>
      <c r="I96" s="125"/>
      <c r="J96" s="125"/>
      <c r="K96" s="253"/>
    </row>
    <row r="97" spans="1:11" hidden="1">
      <c r="A97" s="38"/>
      <c r="B97" s="126"/>
      <c r="C97" s="136"/>
      <c r="D97" s="58"/>
      <c r="E97" s="58"/>
      <c r="F97" s="79"/>
      <c r="G97" s="59"/>
      <c r="H97" s="66"/>
      <c r="I97" s="123"/>
      <c r="J97" s="221"/>
      <c r="K97" s="248"/>
    </row>
    <row r="98" spans="1:11" hidden="1">
      <c r="A98" s="39"/>
      <c r="B98" s="127"/>
      <c r="C98" s="134"/>
      <c r="D98" s="57"/>
      <c r="E98" s="57"/>
      <c r="F98" s="77"/>
      <c r="G98" s="60"/>
      <c r="H98" s="60"/>
      <c r="I98" s="120"/>
      <c r="J98" s="120"/>
      <c r="K98" s="249"/>
    </row>
    <row r="99" spans="1:11" hidden="1">
      <c r="A99" s="39"/>
      <c r="B99" s="127"/>
      <c r="C99" s="134"/>
      <c r="D99" s="57"/>
      <c r="E99" s="57"/>
      <c r="F99" s="77"/>
      <c r="G99" s="60"/>
      <c r="H99" s="60"/>
      <c r="I99" s="120"/>
      <c r="J99" s="120"/>
      <c r="K99" s="249"/>
    </row>
    <row r="100" spans="1:11" hidden="1">
      <c r="A100" s="39"/>
      <c r="B100" s="127"/>
      <c r="C100" s="134"/>
      <c r="D100" s="57"/>
      <c r="E100" s="57"/>
      <c r="F100" s="77"/>
      <c r="G100" s="60"/>
      <c r="H100" s="60"/>
      <c r="I100" s="120"/>
      <c r="J100" s="120"/>
      <c r="K100" s="249"/>
    </row>
    <row r="101" spans="1:11" hidden="1">
      <c r="A101" s="39"/>
      <c r="B101" s="127"/>
      <c r="C101" s="134"/>
      <c r="D101" s="57"/>
      <c r="E101" s="57"/>
      <c r="F101" s="77"/>
      <c r="G101" s="60"/>
      <c r="H101" s="60"/>
      <c r="I101" s="120"/>
      <c r="J101" s="120"/>
      <c r="K101" s="249"/>
    </row>
    <row r="102" spans="1:11" ht="15.75" hidden="1" thickBot="1">
      <c r="A102" s="40"/>
      <c r="B102" s="128"/>
      <c r="C102" s="135"/>
      <c r="D102" s="61"/>
      <c r="E102" s="61"/>
      <c r="F102" s="78"/>
      <c r="G102" s="62"/>
      <c r="H102" s="62"/>
      <c r="I102" s="121"/>
      <c r="J102" s="121"/>
      <c r="K102" s="250"/>
    </row>
    <row r="103" spans="1:11" ht="15.75" hidden="1" thickBot="1">
      <c r="A103" s="1" t="e">
        <f>H9</f>
        <v>#N/A</v>
      </c>
      <c r="B103" s="113"/>
      <c r="C103" s="45"/>
      <c r="D103" s="46"/>
      <c r="E103" s="46"/>
      <c r="F103" s="46"/>
      <c r="G103" s="47"/>
      <c r="H103" s="47"/>
      <c r="I103" s="125"/>
      <c r="J103" s="125"/>
      <c r="K103" s="253"/>
    </row>
    <row r="104" spans="1:11" hidden="1">
      <c r="A104" s="38"/>
      <c r="B104" s="126"/>
      <c r="C104" s="136"/>
      <c r="D104" s="58"/>
      <c r="E104" s="58"/>
      <c r="F104" s="79"/>
      <c r="G104" s="59"/>
      <c r="H104" s="66"/>
      <c r="I104" s="123"/>
      <c r="J104" s="221"/>
      <c r="K104" s="248"/>
    </row>
    <row r="105" spans="1:11" hidden="1">
      <c r="A105" s="39"/>
      <c r="B105" s="127"/>
      <c r="C105" s="134"/>
      <c r="D105" s="57"/>
      <c r="E105" s="57"/>
      <c r="F105" s="77"/>
      <c r="G105" s="60"/>
      <c r="H105" s="60"/>
      <c r="I105" s="120"/>
      <c r="J105" s="120"/>
      <c r="K105" s="249"/>
    </row>
    <row r="106" spans="1:11" hidden="1">
      <c r="A106" s="39"/>
      <c r="B106" s="127"/>
      <c r="C106" s="134"/>
      <c r="D106" s="57"/>
      <c r="E106" s="57"/>
      <c r="F106" s="77"/>
      <c r="G106" s="60"/>
      <c r="H106" s="60"/>
      <c r="I106" s="120"/>
      <c r="J106" s="120"/>
      <c r="K106" s="249"/>
    </row>
    <row r="107" spans="1:11" hidden="1">
      <c r="A107" s="39"/>
      <c r="B107" s="127"/>
      <c r="C107" s="134"/>
      <c r="D107" s="57"/>
      <c r="E107" s="57"/>
      <c r="F107" s="77"/>
      <c r="G107" s="60"/>
      <c r="H107" s="60"/>
      <c r="I107" s="120"/>
      <c r="J107" s="120"/>
      <c r="K107" s="249"/>
    </row>
    <row r="108" spans="1:11" hidden="1">
      <c r="A108" s="39"/>
      <c r="B108" s="127"/>
      <c r="C108" s="134"/>
      <c r="D108" s="57"/>
      <c r="E108" s="57"/>
      <c r="F108" s="77"/>
      <c r="G108" s="60"/>
      <c r="H108" s="60"/>
      <c r="I108" s="120"/>
      <c r="J108" s="120"/>
      <c r="K108" s="249"/>
    </row>
    <row r="109" spans="1:11" ht="15.75" hidden="1" thickBot="1">
      <c r="A109" s="40"/>
      <c r="B109" s="128"/>
      <c r="C109" s="135"/>
      <c r="D109" s="61"/>
      <c r="E109" s="61"/>
      <c r="F109" s="78"/>
      <c r="G109" s="62"/>
      <c r="H109" s="62"/>
      <c r="I109" s="121"/>
      <c r="J109" s="121"/>
      <c r="K109" s="250"/>
    </row>
    <row r="110" spans="1:11" ht="15.75" hidden="1" thickBot="1">
      <c r="A110" s="1" t="e">
        <f>I9</f>
        <v>#N/A</v>
      </c>
      <c r="B110" s="113"/>
      <c r="C110" s="45"/>
      <c r="D110" s="46"/>
      <c r="E110" s="46"/>
      <c r="F110" s="46"/>
      <c r="G110" s="47"/>
      <c r="H110" s="47"/>
      <c r="I110" s="125"/>
      <c r="J110" s="125"/>
      <c r="K110" s="253"/>
    </row>
    <row r="111" spans="1:11" hidden="1">
      <c r="A111" s="38"/>
      <c r="B111" s="126"/>
      <c r="C111" s="136"/>
      <c r="D111" s="58"/>
      <c r="E111" s="58"/>
      <c r="F111" s="79"/>
      <c r="G111" s="59"/>
      <c r="H111" s="66"/>
      <c r="I111" s="123"/>
      <c r="J111" s="221"/>
      <c r="K111" s="248"/>
    </row>
    <row r="112" spans="1:11" hidden="1">
      <c r="A112" s="39"/>
      <c r="B112" s="127"/>
      <c r="C112" s="134"/>
      <c r="D112" s="57"/>
      <c r="E112" s="57"/>
      <c r="F112" s="77"/>
      <c r="G112" s="60"/>
      <c r="H112" s="60"/>
      <c r="I112" s="120"/>
      <c r="J112" s="120"/>
      <c r="K112" s="249"/>
    </row>
    <row r="113" spans="1:11" hidden="1">
      <c r="A113" s="39"/>
      <c r="B113" s="127"/>
      <c r="C113" s="134"/>
      <c r="D113" s="57"/>
      <c r="E113" s="57"/>
      <c r="F113" s="77"/>
      <c r="G113" s="60"/>
      <c r="H113" s="60"/>
      <c r="I113" s="120"/>
      <c r="J113" s="120"/>
      <c r="K113" s="249"/>
    </row>
    <row r="114" spans="1:11" hidden="1">
      <c r="A114" s="39"/>
      <c r="B114" s="127"/>
      <c r="C114" s="134"/>
      <c r="D114" s="57"/>
      <c r="E114" s="57"/>
      <c r="F114" s="77"/>
      <c r="G114" s="60"/>
      <c r="H114" s="60"/>
      <c r="I114" s="120"/>
      <c r="J114" s="120"/>
      <c r="K114" s="249"/>
    </row>
    <row r="115" spans="1:11" hidden="1">
      <c r="A115" s="39"/>
      <c r="B115" s="127"/>
      <c r="C115" s="134"/>
      <c r="D115" s="57"/>
      <c r="E115" s="57"/>
      <c r="F115" s="77"/>
      <c r="G115" s="60"/>
      <c r="H115" s="60"/>
      <c r="I115" s="120"/>
      <c r="J115" s="120"/>
      <c r="K115" s="249"/>
    </row>
    <row r="116" spans="1:11" ht="15.75" hidden="1" thickBot="1">
      <c r="A116" s="40"/>
      <c r="B116" s="128"/>
      <c r="C116" s="135"/>
      <c r="D116" s="61"/>
      <c r="E116" s="61"/>
      <c r="F116" s="78"/>
      <c r="G116" s="62"/>
      <c r="H116" s="62"/>
      <c r="I116" s="121"/>
      <c r="J116" s="121"/>
      <c r="K116" s="250"/>
    </row>
    <row r="117" spans="1:11" ht="15.75" hidden="1" thickBot="1">
      <c r="A117" s="1" t="e">
        <f>J9</f>
        <v>#N/A</v>
      </c>
      <c r="B117" s="113"/>
      <c r="C117" s="45"/>
      <c r="D117" s="46"/>
      <c r="E117" s="46"/>
      <c r="F117" s="46"/>
      <c r="G117" s="47"/>
      <c r="H117" s="47"/>
      <c r="I117" s="125"/>
      <c r="J117" s="125"/>
      <c r="K117" s="253"/>
    </row>
    <row r="118" spans="1:11" hidden="1">
      <c r="A118" s="38"/>
      <c r="B118" s="126"/>
      <c r="C118" s="136"/>
      <c r="D118" s="58"/>
      <c r="E118" s="58"/>
      <c r="F118" s="79"/>
      <c r="G118" s="59"/>
      <c r="H118" s="66"/>
      <c r="I118" s="123"/>
      <c r="J118" s="221"/>
      <c r="K118" s="248"/>
    </row>
    <row r="119" spans="1:11" hidden="1">
      <c r="A119" s="39"/>
      <c r="B119" s="127"/>
      <c r="C119" s="134"/>
      <c r="D119" s="57"/>
      <c r="E119" s="57"/>
      <c r="F119" s="77"/>
      <c r="G119" s="60"/>
      <c r="H119" s="60"/>
      <c r="I119" s="120"/>
      <c r="J119" s="120"/>
      <c r="K119" s="249"/>
    </row>
    <row r="120" spans="1:11" hidden="1">
      <c r="A120" s="39"/>
      <c r="B120" s="127"/>
      <c r="C120" s="134"/>
      <c r="D120" s="57"/>
      <c r="E120" s="57"/>
      <c r="F120" s="77"/>
      <c r="G120" s="60"/>
      <c r="H120" s="60"/>
      <c r="I120" s="120"/>
      <c r="J120" s="120"/>
      <c r="K120" s="249"/>
    </row>
    <row r="121" spans="1:11" hidden="1">
      <c r="A121" s="39"/>
      <c r="B121" s="127"/>
      <c r="C121" s="134"/>
      <c r="D121" s="57"/>
      <c r="E121" s="57"/>
      <c r="F121" s="77"/>
      <c r="G121" s="60"/>
      <c r="H121" s="60"/>
      <c r="I121" s="120"/>
      <c r="J121" s="120"/>
      <c r="K121" s="249"/>
    </row>
    <row r="122" spans="1:11" hidden="1">
      <c r="A122" s="39"/>
      <c r="B122" s="127"/>
      <c r="C122" s="134"/>
      <c r="D122" s="57"/>
      <c r="E122" s="57"/>
      <c r="F122" s="77"/>
      <c r="G122" s="60"/>
      <c r="H122" s="60"/>
      <c r="I122" s="120"/>
      <c r="J122" s="120"/>
      <c r="K122" s="249"/>
    </row>
    <row r="123" spans="1:11" ht="15.75" thickBot="1">
      <c r="A123" s="40"/>
      <c r="B123" s="128"/>
      <c r="C123" s="135"/>
      <c r="D123" s="61"/>
      <c r="E123" s="61"/>
      <c r="F123" s="78"/>
      <c r="G123" s="62"/>
      <c r="H123" s="62"/>
      <c r="I123" s="121"/>
      <c r="J123" s="121"/>
      <c r="K123" s="250"/>
    </row>
    <row r="124" spans="1:11">
      <c r="A124" s="81"/>
      <c r="B124" s="81"/>
      <c r="C124" s="81"/>
      <c r="D124" s="81"/>
      <c r="E124" s="81"/>
      <c r="F124" s="81"/>
      <c r="G124" s="81"/>
    </row>
  </sheetData>
  <mergeCells count="6">
    <mergeCell ref="A50:A51"/>
    <mergeCell ref="A7:A9"/>
    <mergeCell ref="B7:B9"/>
    <mergeCell ref="C7:K7"/>
    <mergeCell ref="K8:K9"/>
    <mergeCell ref="A34:A35"/>
  </mergeCells>
  <dataValidations count="4">
    <dataValidation type="whole" allowBlank="1" showInputMessage="1" showErrorMessage="1" sqref="B12:K19 B21:K33 C10:K10">
      <formula1>0</formula1>
      <formula2>100</formula2>
    </dataValidation>
    <dataValidation type="list" allowBlank="1" showInputMessage="1" showErrorMessage="1" sqref="H111:H116">
      <formula1>$AA$2:$AA$9</formula1>
    </dataValidation>
    <dataValidation type="list" allowBlank="1" showInputMessage="1" showErrorMessage="1" sqref="H69:H74 H104:H109 H97:H102 H90:H95 H83:H88 H76:H81">
      <formula1>$AA$2:$AA$12</formula1>
    </dataValidation>
    <dataValidation type="list" allowBlank="1" showInputMessage="1" showErrorMessage="1" sqref="K69:K74 K118:K123 K111:K116 K104:K109 K97:K102 K90:K95 K83:K88 K76:K81">
      <formula1>$AA$17:$AA$18</formula1>
    </dataValidation>
  </dataValidations>
  <pageMargins left="0.7" right="0.7" top="0.75" bottom="0.75" header="0.3" footer="0.3"/>
  <legacyDrawing r:id="rId1"/>
  <extLst>
    <ext xmlns:x14="http://schemas.microsoft.com/office/spreadsheetml/2009/9/main" uri="{CCE6A557-97BC-4b89-ADB6-D9C93CAAB3DF}">
      <x14:dataValidations xmlns:xm="http://schemas.microsoft.com/office/excel/2006/main" count="10">
        <x14:dataValidation type="list" allowBlank="1" showInputMessage="1" showErrorMessage="1">
          <x14:formula1>
            <xm:f>'Look-upSheet'!$O$2:$O$72</xm:f>
          </x14:formula1>
          <xm:sqref>B4</xm:sqref>
        </x14:dataValidation>
        <x14:dataValidation type="list" allowBlank="1" showInputMessage="1" showErrorMessage="1">
          <x14:formula1>
            <xm:f>'Look-upSheet'!$D$2:$D$25</xm:f>
          </x14:formula1>
          <xm:sqref>B3</xm:sqref>
        </x14:dataValidation>
        <x14:dataValidation type="list" allowBlank="1" showInputMessage="1" showErrorMessage="1">
          <x14:formula1>
            <xm:f>'Look-upSheet'!$B$2:$B$6</xm:f>
          </x14:formula1>
          <xm:sqref>B2</xm:sqref>
        </x14:dataValidation>
        <x14:dataValidation type="list" allowBlank="1" showInputMessage="1" showErrorMessage="1">
          <x14:formula1>
            <xm:f>'Look-upSheet'!$A$9:$A$15</xm:f>
          </x14:formula1>
          <xm:sqref>E2</xm:sqref>
        </x14:dataValidation>
        <x14:dataValidation type="list" allowBlank="1" showInputMessage="1" showErrorMessage="1">
          <x14:formula1>
            <xm:f>'Look-upSheet'!$U$2:$U$401</xm:f>
          </x14:formula1>
          <xm:sqref>C8:J8</xm:sqref>
        </x14:dataValidation>
        <x14:dataValidation type="list" allowBlank="1" showInputMessage="1" showErrorMessage="1">
          <x14:formula1>
            <xm:f>'[1]Look-upSheet'!#REF!</xm:f>
          </x14:formula1>
          <xm:sqref>D62:G67 D69:G74 B118:B123 B111:B116 B104:B109 B97:B102 B90:B95 B83:B88 B76:B81 B69:B74 D118:G123 D111:G116 D104:G109 D97:G102 D90:G95 D83:G88 D76:G81 B62:B67</xm:sqref>
        </x14:dataValidation>
        <x14:dataValidation type="list" allowBlank="1" showInputMessage="1" showErrorMessage="1">
          <x14:formula1>
            <xm:f>'[1]Look-upSheet'!#REF!</xm:f>
          </x14:formula1>
          <xm:sqref>C118:C123 C69:C74 C76:C81 C83:C88 C90:C95 C97:C102 C104:C109 C111:C116 C62:C67</xm:sqref>
        </x14:dataValidation>
        <x14:dataValidation type="list" allowBlank="1" showInputMessage="1" showErrorMessage="1">
          <x14:formula1>
            <xm:f>'[1]Look-upSheet'!#REF!</xm:f>
          </x14:formula1>
          <xm:sqref>K62:K67</xm:sqref>
        </x14:dataValidation>
        <x14:dataValidation type="list" allowBlank="1" showInputMessage="1" showErrorMessage="1">
          <x14:formula1>
            <xm:f>'[1]Look-upSheet'!#REF!</xm:f>
          </x14:formula1>
          <xm:sqref>H62:H67</xm:sqref>
        </x14:dataValidation>
        <x14:dataValidation type="list" allowBlank="1" showInputMessage="1" showErrorMessage="1">
          <x14:formula1>
            <xm:f>'[1]Look-upSheet'!#REF!</xm:f>
          </x14:formula1>
          <xm:sqref>H118:H123</xm:sqref>
        </x14:dataValidation>
      </x14:dataValidations>
    </ext>
  </extLst>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5"/>
  </sheetPr>
  <dimension ref="A1:K127"/>
  <sheetViews>
    <sheetView topLeftCell="A11" zoomScale="90" zoomScaleNormal="90" zoomScalePageLayoutView="90" workbookViewId="0">
      <selection activeCell="D54" sqref="D54"/>
    </sheetView>
  </sheetViews>
  <sheetFormatPr defaultColWidth="8.85546875" defaultRowHeight="15"/>
  <cols>
    <col min="1" max="1" width="37.42578125" style="3" customWidth="1"/>
    <col min="2" max="2" width="13.140625" style="3" customWidth="1"/>
    <col min="3" max="3" width="15.140625" style="3" customWidth="1"/>
    <col min="4" max="4" width="15.42578125" style="3" customWidth="1"/>
    <col min="5" max="5" width="21.7109375" style="3" customWidth="1"/>
    <col min="6" max="6" width="19.42578125" style="3" customWidth="1"/>
    <col min="7" max="7" width="21.7109375" style="3" customWidth="1"/>
    <col min="8" max="10" width="19.42578125" style="3" customWidth="1"/>
    <col min="11" max="11" width="28.7109375" style="240" customWidth="1"/>
    <col min="12" max="16384" width="8.85546875" style="3"/>
  </cols>
  <sheetData>
    <row r="1" spans="1:11">
      <c r="A1" s="6" t="s">
        <v>0</v>
      </c>
    </row>
    <row r="2" spans="1:11">
      <c r="A2" s="8" t="s">
        <v>384</v>
      </c>
      <c r="B2" s="92" t="s">
        <v>380</v>
      </c>
      <c r="D2" s="8" t="s">
        <v>385</v>
      </c>
      <c r="E2" s="92" t="s">
        <v>81</v>
      </c>
      <c r="F2" s="19"/>
    </row>
    <row r="3" spans="1:11">
      <c r="A3" s="8" t="s">
        <v>378</v>
      </c>
      <c r="B3" s="93" t="s">
        <v>74</v>
      </c>
      <c r="D3" s="8" t="s">
        <v>387</v>
      </c>
      <c r="E3" s="3" t="s">
        <v>361</v>
      </c>
      <c r="F3" s="7"/>
    </row>
    <row r="4" spans="1:11">
      <c r="A4" s="8" t="s">
        <v>377</v>
      </c>
      <c r="B4" s="92" t="s">
        <v>109</v>
      </c>
      <c r="D4" s="8" t="s">
        <v>196</v>
      </c>
      <c r="E4" s="3" t="str">
        <f>VLOOKUP(B4,'Look-upSheet'!O1:Q72,3,TRUE)</f>
        <v>Barbara Wieland</v>
      </c>
      <c r="F4" s="7"/>
      <c r="G4" s="144" t="s">
        <v>4</v>
      </c>
      <c r="H4" s="143" t="s">
        <v>5</v>
      </c>
    </row>
    <row r="5" spans="1:11">
      <c r="A5" s="261" t="s">
        <v>410</v>
      </c>
      <c r="B5" s="261"/>
      <c r="C5" s="262"/>
      <c r="D5" s="263"/>
      <c r="E5" s="19"/>
    </row>
    <row r="6" spans="1:11" ht="9" customHeight="1" thickBot="1"/>
    <row r="7" spans="1:11" ht="15.75" customHeight="1" thickBot="1">
      <c r="A7" s="532" t="s">
        <v>6</v>
      </c>
      <c r="B7" s="535" t="s">
        <v>7</v>
      </c>
      <c r="C7" s="529" t="s">
        <v>8</v>
      </c>
      <c r="D7" s="530"/>
      <c r="E7" s="530"/>
      <c r="F7" s="530"/>
      <c r="G7" s="530"/>
      <c r="H7" s="530"/>
      <c r="I7" s="530"/>
      <c r="J7" s="530"/>
      <c r="K7" s="531"/>
    </row>
    <row r="8" spans="1:11" ht="165.75" thickBot="1">
      <c r="A8" s="533"/>
      <c r="B8" s="536"/>
      <c r="C8" s="332" t="s">
        <v>581</v>
      </c>
      <c r="D8" s="332" t="s">
        <v>636</v>
      </c>
      <c r="E8" s="106" t="s">
        <v>9</v>
      </c>
      <c r="F8" s="106" t="s">
        <v>9</v>
      </c>
      <c r="G8" s="106" t="s">
        <v>9</v>
      </c>
      <c r="H8" s="106" t="s">
        <v>9</v>
      </c>
      <c r="I8" s="106" t="s">
        <v>9</v>
      </c>
      <c r="J8" s="106" t="s">
        <v>9</v>
      </c>
      <c r="K8" s="538" t="s">
        <v>671</v>
      </c>
    </row>
    <row r="9" spans="1:11" ht="15.75" thickBot="1">
      <c r="A9" s="534"/>
      <c r="B9" s="537"/>
      <c r="C9" s="106" t="s">
        <v>510</v>
      </c>
      <c r="D9" s="106" t="s">
        <v>536</v>
      </c>
      <c r="E9" s="106" t="e">
        <f>VLOOKUP(E8,'Look-upSheet'!W1:Z512,3,FALSE)</f>
        <v>#N/A</v>
      </c>
      <c r="F9" s="106" t="e">
        <f>VLOOKUP(F8,'Look-upSheet'!X1:AA512,3,FALSE)</f>
        <v>#N/A</v>
      </c>
      <c r="G9" s="106" t="e">
        <f>VLOOKUP(G8,'Look-upSheet'!Z1:AB512,3,FALSE)</f>
        <v>#N/A</v>
      </c>
      <c r="H9" s="106" t="e">
        <f>VLOOKUP(H8,'Look-upSheet'!AA1:AC512,3,FALSE)</f>
        <v>#N/A</v>
      </c>
      <c r="I9" s="106" t="e">
        <f>VLOOKUP(I8,'Look-upSheet'!AB1:AD512,3,FALSE)</f>
        <v>#N/A</v>
      </c>
      <c r="J9" s="106" t="e">
        <f>VLOOKUP(J8,'Look-upSheet'!AC1:AE512,3,FALSE)</f>
        <v>#N/A</v>
      </c>
      <c r="K9" s="539"/>
    </row>
    <row r="10" spans="1:11" ht="32.25" customHeight="1" thickBot="1">
      <c r="A10" s="5" t="s">
        <v>10</v>
      </c>
      <c r="B10" s="145">
        <v>1</v>
      </c>
      <c r="C10" s="2"/>
      <c r="D10" s="2"/>
      <c r="E10" s="2"/>
      <c r="F10" s="2"/>
      <c r="G10" s="2"/>
      <c r="H10" s="2"/>
      <c r="I10" s="2"/>
      <c r="J10" s="2"/>
      <c r="K10" s="228"/>
    </row>
    <row r="11" spans="1:11" ht="15.75" thickBot="1">
      <c r="A11" s="94" t="s">
        <v>11</v>
      </c>
      <c r="B11" s="95"/>
      <c r="C11" s="96"/>
      <c r="D11" s="96"/>
      <c r="E11" s="96"/>
      <c r="F11" s="96"/>
      <c r="G11" s="96"/>
      <c r="H11" s="96"/>
      <c r="I11" s="96"/>
      <c r="J11" s="96"/>
      <c r="K11" s="229"/>
    </row>
    <row r="12" spans="1:11">
      <c r="A12" s="97" t="s">
        <v>12</v>
      </c>
      <c r="B12" s="98"/>
      <c r="C12" s="99"/>
      <c r="D12" s="99"/>
      <c r="E12" s="99"/>
      <c r="F12" s="99"/>
      <c r="G12" s="99"/>
      <c r="H12" s="99"/>
      <c r="I12" s="99"/>
      <c r="J12" s="212"/>
      <c r="K12" s="230"/>
    </row>
    <row r="13" spans="1:11">
      <c r="A13" s="100" t="s">
        <v>13</v>
      </c>
      <c r="B13" s="101"/>
      <c r="C13" s="102"/>
      <c r="D13" s="102"/>
      <c r="E13" s="102"/>
      <c r="F13" s="102"/>
      <c r="G13" s="102"/>
      <c r="H13" s="102"/>
      <c r="I13" s="102"/>
      <c r="J13" s="213"/>
      <c r="K13" s="231"/>
    </row>
    <row r="14" spans="1:11">
      <c r="A14" s="100" t="s">
        <v>14</v>
      </c>
      <c r="B14" s="101"/>
      <c r="C14" s="102"/>
      <c r="D14" s="102"/>
      <c r="E14" s="102"/>
      <c r="F14" s="102"/>
      <c r="G14" s="102"/>
      <c r="H14" s="102"/>
      <c r="I14" s="102"/>
      <c r="J14" s="213"/>
      <c r="K14" s="231"/>
    </row>
    <row r="15" spans="1:11">
      <c r="A15" s="100" t="s">
        <v>15</v>
      </c>
      <c r="B15" s="101"/>
      <c r="C15" s="102"/>
      <c r="D15" s="102"/>
      <c r="E15" s="102"/>
      <c r="F15" s="102"/>
      <c r="G15" s="102"/>
      <c r="H15" s="102"/>
      <c r="I15" s="102"/>
      <c r="J15" s="213"/>
      <c r="K15" s="231"/>
    </row>
    <row r="16" spans="1:11">
      <c r="A16" s="100" t="s">
        <v>16</v>
      </c>
      <c r="B16" s="101"/>
      <c r="C16" s="102"/>
      <c r="D16" s="102"/>
      <c r="E16" s="102"/>
      <c r="F16" s="102"/>
      <c r="G16" s="102"/>
      <c r="H16" s="102"/>
      <c r="I16" s="102"/>
      <c r="J16" s="213"/>
      <c r="K16" s="231"/>
    </row>
    <row r="17" spans="1:11">
      <c r="A17" s="100" t="s">
        <v>17</v>
      </c>
      <c r="B17" s="101"/>
      <c r="C17" s="102"/>
      <c r="D17" s="102"/>
      <c r="E17" s="102"/>
      <c r="F17" s="102"/>
      <c r="G17" s="102"/>
      <c r="H17" s="102"/>
      <c r="I17" s="102"/>
      <c r="J17" s="213"/>
      <c r="K17" s="231"/>
    </row>
    <row r="18" spans="1:11">
      <c r="A18" s="100" t="s">
        <v>18</v>
      </c>
      <c r="B18" s="101"/>
      <c r="C18" s="102"/>
      <c r="D18" s="102"/>
      <c r="E18" s="102"/>
      <c r="F18" s="102"/>
      <c r="G18" s="102"/>
      <c r="H18" s="102"/>
      <c r="I18" s="102"/>
      <c r="J18" s="213"/>
      <c r="K18" s="231"/>
    </row>
    <row r="19" spans="1:11" ht="17.25" customHeight="1" thickBot="1">
      <c r="A19" s="103" t="s">
        <v>19</v>
      </c>
      <c r="B19" s="104"/>
      <c r="C19" s="105"/>
      <c r="D19" s="105"/>
      <c r="E19" s="105"/>
      <c r="F19" s="105"/>
      <c r="G19" s="105"/>
      <c r="H19" s="105"/>
      <c r="I19" s="105"/>
      <c r="J19" s="214"/>
      <c r="K19" s="232"/>
    </row>
    <row r="20" spans="1:11" ht="15.75" thickBot="1">
      <c r="A20" s="5" t="s">
        <v>20</v>
      </c>
      <c r="B20" s="21"/>
      <c r="C20" s="24"/>
      <c r="D20" s="24"/>
      <c r="E20" s="24"/>
      <c r="F20" s="24"/>
      <c r="G20" s="24"/>
      <c r="H20" s="24"/>
      <c r="I20" s="24"/>
      <c r="J20" s="24"/>
      <c r="K20" s="233"/>
    </row>
    <row r="21" spans="1:11">
      <c r="A21" s="115" t="s">
        <v>392</v>
      </c>
      <c r="B21" s="22">
        <v>5</v>
      </c>
      <c r="C21" s="107"/>
      <c r="D21" s="107"/>
      <c r="E21" s="107"/>
      <c r="F21" s="107"/>
      <c r="G21" s="107"/>
      <c r="H21" s="107"/>
      <c r="I21" s="107"/>
      <c r="J21" s="215"/>
      <c r="K21" s="234"/>
    </row>
    <row r="22" spans="1:11">
      <c r="A22" s="116" t="s">
        <v>393</v>
      </c>
      <c r="B22" s="23">
        <v>5</v>
      </c>
      <c r="C22" s="108"/>
      <c r="D22" s="108"/>
      <c r="E22" s="108"/>
      <c r="F22" s="108"/>
      <c r="G22" s="108"/>
      <c r="H22" s="108"/>
      <c r="I22" s="108"/>
      <c r="J22" s="216"/>
      <c r="K22" s="235"/>
    </row>
    <row r="23" spans="1:11">
      <c r="A23" s="116" t="s">
        <v>394</v>
      </c>
      <c r="B23" s="23">
        <v>40</v>
      </c>
      <c r="C23" s="108"/>
      <c r="D23" s="108"/>
      <c r="E23" s="108"/>
      <c r="F23" s="108"/>
      <c r="G23" s="108"/>
      <c r="H23" s="108"/>
      <c r="I23" s="108"/>
      <c r="J23" s="216"/>
      <c r="K23" s="235"/>
    </row>
    <row r="24" spans="1:11">
      <c r="A24" s="116" t="s">
        <v>395</v>
      </c>
      <c r="B24" s="23">
        <v>30</v>
      </c>
      <c r="C24" s="108"/>
      <c r="D24" s="108"/>
      <c r="E24" s="108"/>
      <c r="F24" s="108"/>
      <c r="G24" s="108"/>
      <c r="H24" s="108"/>
      <c r="I24" s="108"/>
      <c r="J24" s="216"/>
      <c r="K24" s="235"/>
    </row>
    <row r="25" spans="1:11">
      <c r="A25" s="116" t="s">
        <v>396</v>
      </c>
      <c r="B25" s="23"/>
      <c r="C25" s="108"/>
      <c r="D25" s="108"/>
      <c r="E25" s="108"/>
      <c r="F25" s="108"/>
      <c r="G25" s="108"/>
      <c r="H25" s="108"/>
      <c r="I25" s="108"/>
      <c r="J25" s="216"/>
      <c r="K25" s="235"/>
    </row>
    <row r="26" spans="1:11">
      <c r="A26" s="116" t="s">
        <v>397</v>
      </c>
      <c r="B26" s="23"/>
      <c r="C26" s="108"/>
      <c r="D26" s="108"/>
      <c r="E26" s="108"/>
      <c r="F26" s="108"/>
      <c r="G26" s="108"/>
      <c r="H26" s="108"/>
      <c r="I26" s="108"/>
      <c r="J26" s="216"/>
      <c r="K26" s="235"/>
    </row>
    <row r="27" spans="1:11">
      <c r="A27" s="116" t="s">
        <v>398</v>
      </c>
      <c r="B27" s="23">
        <v>20</v>
      </c>
      <c r="C27" s="108"/>
      <c r="D27" s="108"/>
      <c r="E27" s="108"/>
      <c r="F27" s="108"/>
      <c r="G27" s="108"/>
      <c r="H27" s="108"/>
      <c r="I27" s="108"/>
      <c r="J27" s="216"/>
      <c r="K27" s="235"/>
    </row>
    <row r="28" spans="1:11">
      <c r="A28" s="116" t="s">
        <v>399</v>
      </c>
      <c r="B28" s="23"/>
      <c r="C28" s="108"/>
      <c r="D28" s="108"/>
      <c r="E28" s="108"/>
      <c r="F28" s="108"/>
      <c r="G28" s="108"/>
      <c r="H28" s="108"/>
      <c r="I28" s="108"/>
      <c r="J28" s="216"/>
      <c r="K28" s="235"/>
    </row>
    <row r="29" spans="1:11">
      <c r="A29" s="116" t="s">
        <v>400</v>
      </c>
      <c r="B29" s="23"/>
      <c r="C29" s="108"/>
      <c r="D29" s="108"/>
      <c r="E29" s="108"/>
      <c r="F29" s="108"/>
      <c r="G29" s="108"/>
      <c r="H29" s="108"/>
      <c r="I29" s="108"/>
      <c r="J29" s="216"/>
      <c r="K29" s="235"/>
    </row>
    <row r="30" spans="1:11">
      <c r="A30" s="114" t="s">
        <v>401</v>
      </c>
      <c r="B30" s="28"/>
      <c r="C30" s="109"/>
      <c r="D30" s="109"/>
      <c r="E30" s="109"/>
      <c r="F30" s="109"/>
      <c r="G30" s="109"/>
      <c r="H30" s="109"/>
      <c r="I30" s="109"/>
      <c r="J30" s="217"/>
      <c r="K30" s="236"/>
    </row>
    <row r="31" spans="1:11">
      <c r="A31" s="114" t="s">
        <v>401</v>
      </c>
      <c r="B31" s="28"/>
      <c r="C31" s="109"/>
      <c r="D31" s="109"/>
      <c r="E31" s="109"/>
      <c r="F31" s="109"/>
      <c r="G31" s="109"/>
      <c r="H31" s="109"/>
      <c r="I31" s="109"/>
      <c r="J31" s="217"/>
      <c r="K31" s="236"/>
    </row>
    <row r="32" spans="1:11">
      <c r="A32" s="114" t="s">
        <v>401</v>
      </c>
      <c r="B32" s="28"/>
      <c r="C32" s="109"/>
      <c r="D32" s="109"/>
      <c r="E32" s="109"/>
      <c r="F32" s="109"/>
      <c r="G32" s="109"/>
      <c r="H32" s="109"/>
      <c r="I32" s="109"/>
      <c r="J32" s="217"/>
      <c r="K32" s="236"/>
    </row>
    <row r="33" spans="1:11" ht="15.75" thickBot="1">
      <c r="A33" s="114" t="s">
        <v>401</v>
      </c>
      <c r="B33" s="28"/>
      <c r="C33" s="109"/>
      <c r="D33" s="109"/>
      <c r="E33" s="109"/>
      <c r="F33" s="109"/>
      <c r="G33" s="109"/>
      <c r="H33" s="109"/>
      <c r="I33" s="109"/>
      <c r="J33" s="217"/>
      <c r="K33" s="236"/>
    </row>
    <row r="34" spans="1:11">
      <c r="A34" s="526" t="s">
        <v>21</v>
      </c>
      <c r="B34" s="13"/>
      <c r="C34" s="14"/>
      <c r="D34" s="14"/>
      <c r="E34" s="14"/>
      <c r="F34" s="14"/>
      <c r="G34" s="14"/>
      <c r="H34" s="14"/>
      <c r="I34" s="14"/>
      <c r="J34" s="14"/>
      <c r="K34" s="237"/>
    </row>
    <row r="35" spans="1:11" ht="18.75" customHeight="1" thickBot="1">
      <c r="A35" s="527"/>
      <c r="B35" s="16"/>
      <c r="C35" s="17"/>
      <c r="D35" s="17"/>
      <c r="E35" s="17"/>
      <c r="F35" s="17"/>
      <c r="G35" s="17"/>
      <c r="H35" s="17"/>
      <c r="I35" s="17"/>
      <c r="J35" s="17"/>
      <c r="K35" s="238"/>
    </row>
    <row r="36" spans="1:11" ht="15.75" thickBot="1">
      <c r="A36" s="9" t="s">
        <v>22</v>
      </c>
      <c r="B36" s="10"/>
      <c r="C36" s="10"/>
      <c r="D36" s="10"/>
      <c r="E36" s="10"/>
      <c r="F36" s="10"/>
      <c r="G36" s="10"/>
      <c r="H36" s="10"/>
      <c r="I36" s="10"/>
      <c r="J36" s="10"/>
      <c r="K36" s="241"/>
    </row>
    <row r="37" spans="1:11" ht="15.75" thickBot="1">
      <c r="A37" s="11" t="s">
        <v>23</v>
      </c>
      <c r="B37" s="327">
        <v>127863</v>
      </c>
      <c r="C37" s="327">
        <v>37350</v>
      </c>
      <c r="D37" s="327">
        <f>16080+10792</f>
        <v>26872</v>
      </c>
      <c r="E37" s="12"/>
      <c r="F37" s="12"/>
      <c r="G37" s="12"/>
      <c r="H37" s="12"/>
      <c r="I37" s="12"/>
      <c r="J37" s="12"/>
      <c r="K37" s="242"/>
    </row>
    <row r="38" spans="1:11" ht="15.75" thickBot="1">
      <c r="A38" s="11" t="s">
        <v>24</v>
      </c>
      <c r="B38" s="327">
        <v>20500</v>
      </c>
      <c r="C38" s="327">
        <v>0</v>
      </c>
      <c r="D38" s="327">
        <v>0</v>
      </c>
      <c r="E38" s="12"/>
      <c r="F38" s="12"/>
      <c r="G38" s="12"/>
      <c r="H38" s="12"/>
      <c r="I38" s="12"/>
      <c r="J38" s="12"/>
      <c r="K38" s="242"/>
    </row>
    <row r="39" spans="1:11" ht="15.75" thickBot="1">
      <c r="A39" s="9" t="s">
        <v>25</v>
      </c>
      <c r="B39" s="327"/>
      <c r="C39" s="327"/>
      <c r="D39" s="327"/>
      <c r="E39" s="12"/>
      <c r="F39" s="12"/>
      <c r="G39" s="12"/>
      <c r="H39" s="12"/>
      <c r="I39" s="12"/>
      <c r="J39" s="12"/>
      <c r="K39" s="242"/>
    </row>
    <row r="40" spans="1:11" ht="15.75" thickBot="1">
      <c r="A40" s="9" t="s">
        <v>26</v>
      </c>
      <c r="B40" s="327">
        <v>20000</v>
      </c>
      <c r="C40" s="327"/>
      <c r="D40" s="327"/>
      <c r="E40" s="12"/>
      <c r="F40" s="12"/>
      <c r="G40" s="12"/>
      <c r="H40" s="12"/>
      <c r="I40" s="12"/>
      <c r="J40" s="12"/>
      <c r="K40" s="242"/>
    </row>
    <row r="41" spans="1:11" ht="15.75" thickBot="1">
      <c r="A41" s="9" t="s">
        <v>27</v>
      </c>
      <c r="B41" s="327"/>
      <c r="C41" s="327"/>
      <c r="D41" s="327"/>
      <c r="E41" s="12"/>
      <c r="F41" s="12"/>
      <c r="G41" s="12"/>
      <c r="H41" s="12"/>
      <c r="I41" s="12"/>
      <c r="J41" s="12"/>
      <c r="K41" s="242"/>
    </row>
    <row r="42" spans="1:11" ht="15.75" thickBot="1">
      <c r="A42" s="11" t="s">
        <v>28</v>
      </c>
      <c r="B42" s="327"/>
      <c r="C42" s="327"/>
      <c r="D42" s="327"/>
      <c r="E42" s="12"/>
      <c r="F42" s="12"/>
      <c r="G42" s="12"/>
      <c r="H42" s="12"/>
      <c r="I42" s="12"/>
      <c r="J42" s="12"/>
      <c r="K42" s="242"/>
    </row>
    <row r="43" spans="1:11" ht="15.75" thickBot="1">
      <c r="A43" s="11" t="s">
        <v>29</v>
      </c>
      <c r="B43" s="327">
        <v>10000</v>
      </c>
      <c r="C43" s="327">
        <v>5000</v>
      </c>
      <c r="D43" s="327"/>
      <c r="E43" s="12"/>
      <c r="F43" s="12"/>
      <c r="G43" s="12"/>
      <c r="H43" s="12"/>
      <c r="I43" s="12"/>
      <c r="J43" s="12"/>
      <c r="K43" s="242"/>
    </row>
    <row r="44" spans="1:11" ht="15.75" thickBot="1">
      <c r="A44" s="11" t="s">
        <v>30</v>
      </c>
      <c r="B44" s="327">
        <v>113971</v>
      </c>
      <c r="C44" s="327">
        <v>30386</v>
      </c>
      <c r="D44" s="327">
        <f>1618+2412+296+344+345</f>
        <v>5015</v>
      </c>
      <c r="E44" s="12"/>
      <c r="F44" s="12"/>
      <c r="G44" s="12"/>
      <c r="H44" s="12"/>
      <c r="I44" s="12"/>
      <c r="J44" s="12"/>
      <c r="K44" s="242"/>
    </row>
    <row r="45" spans="1:11" ht="15.75" thickBot="1">
      <c r="A45" s="9" t="s">
        <v>31</v>
      </c>
      <c r="B45" s="327">
        <v>16000</v>
      </c>
      <c r="C45" s="327">
        <v>6000</v>
      </c>
      <c r="D45" s="327"/>
      <c r="E45" s="12"/>
      <c r="F45" s="12"/>
      <c r="G45" s="12"/>
      <c r="H45" s="12"/>
      <c r="I45" s="12"/>
      <c r="J45" s="12"/>
      <c r="K45" s="242"/>
    </row>
    <row r="46" spans="1:11" ht="15.75" thickBot="1">
      <c r="A46" s="9" t="s">
        <v>32</v>
      </c>
      <c r="B46" s="327"/>
      <c r="C46" s="327"/>
      <c r="D46" s="327"/>
      <c r="E46" s="12"/>
      <c r="F46" s="12"/>
      <c r="G46" s="12"/>
      <c r="H46" s="12"/>
      <c r="I46" s="12"/>
      <c r="J46" s="12"/>
      <c r="K46" s="242"/>
    </row>
    <row r="47" spans="1:11" ht="15.75" thickBot="1">
      <c r="A47" s="9" t="s">
        <v>33</v>
      </c>
      <c r="B47" s="327">
        <f>SUM(B37:B45)</f>
        <v>308334</v>
      </c>
      <c r="C47" s="327">
        <f>SUM(C37:C45)</f>
        <v>78736</v>
      </c>
      <c r="D47" s="327">
        <f>SUM(D37:D45)</f>
        <v>31887</v>
      </c>
      <c r="E47" s="12"/>
      <c r="F47" s="12"/>
      <c r="G47" s="12"/>
      <c r="H47" s="12"/>
      <c r="I47" s="12"/>
      <c r="J47" s="12"/>
      <c r="K47" s="242"/>
    </row>
    <row r="48" spans="1:11" ht="15.75" thickBot="1">
      <c r="A48" s="9" t="s">
        <v>34</v>
      </c>
      <c r="B48" s="327">
        <f>B47*0.17</f>
        <v>52416.780000000006</v>
      </c>
      <c r="C48" s="327">
        <v>8661</v>
      </c>
      <c r="D48" s="327">
        <f>D47*0.15</f>
        <v>4783.05</v>
      </c>
      <c r="E48" s="12"/>
      <c r="F48" s="12"/>
      <c r="G48" s="12"/>
      <c r="H48" s="12"/>
      <c r="I48" s="12"/>
      <c r="J48" s="12"/>
      <c r="K48" s="242"/>
    </row>
    <row r="49" spans="1:11" ht="15.75" thickBot="1">
      <c r="A49" s="9" t="s">
        <v>35</v>
      </c>
      <c r="B49" s="327">
        <f>SUM(B47:B48)</f>
        <v>360750.78</v>
      </c>
      <c r="C49" s="327">
        <f>SUM(C47:C48)</f>
        <v>87397</v>
      </c>
      <c r="D49" s="327">
        <f>SUM(D47:D48)</f>
        <v>36670.050000000003</v>
      </c>
      <c r="E49" s="12"/>
      <c r="F49" s="12"/>
      <c r="G49" s="12"/>
      <c r="H49" s="12"/>
      <c r="I49" s="12"/>
      <c r="J49" s="12"/>
      <c r="K49" s="242"/>
    </row>
    <row r="50" spans="1:11">
      <c r="A50" s="526" t="s">
        <v>36</v>
      </c>
      <c r="B50" s="13"/>
      <c r="C50" s="14"/>
      <c r="D50" s="14"/>
      <c r="E50" s="14"/>
      <c r="F50" s="14"/>
      <c r="G50" s="14"/>
      <c r="H50" s="15"/>
      <c r="I50" s="15"/>
      <c r="J50" s="15"/>
      <c r="K50" s="237"/>
    </row>
    <row r="51" spans="1:11" ht="18.75" customHeight="1" thickBot="1">
      <c r="A51" s="528"/>
      <c r="B51" s="25"/>
      <c r="C51" s="26"/>
      <c r="D51" s="26"/>
      <c r="E51" s="26"/>
      <c r="F51" s="26"/>
      <c r="G51" s="26"/>
      <c r="H51" s="27"/>
      <c r="I51" s="27"/>
      <c r="J51" s="27"/>
      <c r="K51" s="239"/>
    </row>
    <row r="52" spans="1:11" s="303" customFormat="1">
      <c r="A52" s="324" t="s">
        <v>723</v>
      </c>
      <c r="B52" s="498">
        <v>99</v>
      </c>
      <c r="C52" s="505">
        <v>22</v>
      </c>
      <c r="D52" s="505">
        <v>33</v>
      </c>
      <c r="E52" s="315"/>
      <c r="F52" s="315"/>
      <c r="G52" s="315"/>
      <c r="H52" s="315"/>
      <c r="I52" s="315"/>
      <c r="J52" s="316"/>
      <c r="K52" s="234"/>
    </row>
    <row r="53" spans="1:11" s="303" customFormat="1" ht="15.75" thickBot="1">
      <c r="A53" s="307" t="s">
        <v>724</v>
      </c>
      <c r="B53" s="500">
        <v>37.4</v>
      </c>
      <c r="C53" s="334"/>
      <c r="D53" s="507">
        <v>17.600000000000001</v>
      </c>
      <c r="E53" s="325"/>
      <c r="F53" s="325"/>
      <c r="G53" s="325"/>
      <c r="H53" s="325"/>
      <c r="I53" s="325"/>
      <c r="J53" s="326"/>
      <c r="K53" s="236"/>
    </row>
    <row r="54" spans="1:11" s="303" customFormat="1" ht="15.75" thickBot="1">
      <c r="A54" s="306" t="s">
        <v>726</v>
      </c>
      <c r="B54" s="502">
        <v>220</v>
      </c>
      <c r="C54" s="334"/>
      <c r="D54" s="508"/>
      <c r="E54" s="325"/>
      <c r="F54" s="325"/>
      <c r="G54" s="325"/>
      <c r="H54" s="325"/>
      <c r="I54" s="325"/>
      <c r="J54" s="326"/>
      <c r="K54" s="236"/>
    </row>
    <row r="55" spans="1:11">
      <c r="A55" s="306" t="s">
        <v>727</v>
      </c>
      <c r="B55" s="503">
        <v>22</v>
      </c>
      <c r="C55" s="334"/>
      <c r="D55" s="509"/>
      <c r="E55" s="268"/>
      <c r="F55" s="268"/>
      <c r="G55" s="268"/>
      <c r="H55" s="268"/>
      <c r="I55" s="268"/>
      <c r="J55" s="269"/>
      <c r="K55" s="270"/>
    </row>
    <row r="56" spans="1:11">
      <c r="A56" s="330" t="s">
        <v>710</v>
      </c>
      <c r="B56" s="503">
        <v>22</v>
      </c>
      <c r="C56" s="334"/>
      <c r="D56" s="509"/>
      <c r="E56" s="268"/>
      <c r="F56" s="268"/>
      <c r="G56" s="268"/>
      <c r="H56" s="268"/>
      <c r="I56" s="268"/>
      <c r="J56" s="269"/>
      <c r="K56" s="270"/>
    </row>
    <row r="57" spans="1:11">
      <c r="A57" s="330" t="s">
        <v>730</v>
      </c>
      <c r="B57" s="504">
        <v>0</v>
      </c>
      <c r="C57" s="506">
        <v>44</v>
      </c>
      <c r="D57" s="509"/>
      <c r="E57" s="268"/>
      <c r="F57" s="268"/>
      <c r="G57" s="268"/>
      <c r="H57" s="268"/>
      <c r="I57" s="268"/>
      <c r="J57" s="269"/>
      <c r="K57" s="270"/>
    </row>
    <row r="58" spans="1:11" ht="15.75" thickBot="1">
      <c r="A58" s="36"/>
      <c r="B58" s="34"/>
      <c r="C58" s="31"/>
      <c r="D58" s="510"/>
      <c r="E58" s="31"/>
      <c r="F58" s="31"/>
      <c r="G58" s="31"/>
      <c r="H58" s="31"/>
      <c r="I58" s="31"/>
      <c r="J58" s="220"/>
      <c r="K58" s="245"/>
    </row>
    <row r="60" spans="1:11">
      <c r="A60" s="81" t="s">
        <v>37</v>
      </c>
      <c r="B60" s="81"/>
      <c r="C60" s="81"/>
      <c r="D60" s="81"/>
      <c r="E60" s="81"/>
      <c r="F60" s="81"/>
      <c r="G60" s="81"/>
    </row>
    <row r="61" spans="1:11">
      <c r="A61" s="81" t="s">
        <v>38</v>
      </c>
      <c r="B61" s="81"/>
      <c r="C61" s="81"/>
      <c r="D61" s="81"/>
      <c r="E61" s="81"/>
      <c r="F61" s="81"/>
      <c r="G61" s="81"/>
    </row>
    <row r="62" spans="1:11" ht="15.75" thickBot="1">
      <c r="A62" s="81" t="s">
        <v>402</v>
      </c>
      <c r="B62" s="81"/>
      <c r="C62" s="81"/>
      <c r="D62" s="81"/>
      <c r="E62" s="81"/>
      <c r="F62" s="81"/>
      <c r="G62" s="81"/>
    </row>
    <row r="63" spans="1:11" ht="90.75" thickBot="1">
      <c r="A63" s="41" t="s">
        <v>406</v>
      </c>
      <c r="B63" s="41" t="s">
        <v>404</v>
      </c>
      <c r="C63" s="43" t="s">
        <v>474</v>
      </c>
      <c r="D63" s="44" t="s">
        <v>39</v>
      </c>
      <c r="E63" s="44" t="s">
        <v>40</v>
      </c>
      <c r="F63" s="42" t="s">
        <v>41</v>
      </c>
      <c r="G63" s="80" t="s">
        <v>42</v>
      </c>
      <c r="H63" s="80" t="s">
        <v>405</v>
      </c>
      <c r="I63" s="117" t="s">
        <v>403</v>
      </c>
      <c r="J63" s="117"/>
      <c r="K63" s="246" t="s">
        <v>205</v>
      </c>
    </row>
    <row r="64" spans="1:11">
      <c r="A64" s="91" t="s">
        <v>374</v>
      </c>
      <c r="B64" s="110"/>
      <c r="C64" s="51"/>
      <c r="D64" s="52"/>
      <c r="E64" s="52"/>
      <c r="F64" s="52"/>
      <c r="G64" s="53"/>
      <c r="H64" s="53"/>
      <c r="I64" s="118"/>
      <c r="J64" s="118"/>
      <c r="K64" s="247"/>
    </row>
    <row r="65" spans="1:11" s="301" customFormat="1" ht="192" customHeight="1">
      <c r="A65" s="297" t="s">
        <v>692</v>
      </c>
      <c r="B65" s="295" t="s">
        <v>194</v>
      </c>
      <c r="C65" s="294" t="s">
        <v>424</v>
      </c>
      <c r="D65" s="295" t="s">
        <v>194</v>
      </c>
      <c r="E65" s="295" t="s">
        <v>194</v>
      </c>
      <c r="F65" s="295" t="s">
        <v>194</v>
      </c>
      <c r="G65" s="295"/>
      <c r="H65" s="296" t="s">
        <v>197</v>
      </c>
      <c r="I65" s="298"/>
      <c r="J65" s="298"/>
      <c r="K65" s="335"/>
    </row>
    <row r="66" spans="1:11" s="301" customFormat="1">
      <c r="A66" s="297"/>
      <c r="B66" s="295"/>
      <c r="C66" s="294"/>
      <c r="D66" s="299"/>
      <c r="E66" s="299"/>
      <c r="F66" s="300"/>
      <c r="G66" s="296"/>
      <c r="H66" s="296"/>
      <c r="I66" s="298"/>
      <c r="J66" s="298"/>
      <c r="K66" s="296"/>
    </row>
    <row r="67" spans="1:11" s="301" customFormat="1">
      <c r="A67" s="297"/>
      <c r="B67" s="295"/>
      <c r="C67" s="294"/>
      <c r="D67" s="299"/>
      <c r="E67" s="299"/>
      <c r="F67" s="300"/>
      <c r="G67" s="296"/>
      <c r="H67" s="296"/>
      <c r="I67" s="298"/>
      <c r="J67" s="298"/>
      <c r="K67" s="296"/>
    </row>
    <row r="68" spans="1:11" s="301" customFormat="1">
      <c r="A68" s="297"/>
      <c r="B68" s="295"/>
      <c r="C68" s="294"/>
      <c r="D68" s="299"/>
      <c r="E68" s="299"/>
      <c r="F68" s="300"/>
      <c r="G68" s="296"/>
      <c r="H68" s="296"/>
      <c r="I68" s="298"/>
      <c r="J68" s="298"/>
      <c r="K68" s="296"/>
    </row>
    <row r="69" spans="1:11" s="301" customFormat="1">
      <c r="A69" s="297"/>
      <c r="B69" s="295"/>
      <c r="C69" s="294"/>
      <c r="D69" s="299"/>
      <c r="E69" s="299"/>
      <c r="F69" s="300"/>
      <c r="G69" s="296"/>
      <c r="H69" s="296"/>
      <c r="I69" s="298"/>
      <c r="J69" s="298"/>
      <c r="K69" s="296"/>
    </row>
    <row r="70" spans="1:11" ht="15.75" thickBot="1">
      <c r="A70" s="50"/>
      <c r="B70" s="128"/>
      <c r="C70" s="135"/>
      <c r="D70" s="128"/>
      <c r="E70" s="128"/>
      <c r="F70" s="128"/>
      <c r="G70" s="128"/>
      <c r="H70" s="62"/>
      <c r="I70" s="121"/>
      <c r="J70" s="121"/>
      <c r="K70" s="250"/>
    </row>
    <row r="71" spans="1:11" ht="15.75" thickBot="1">
      <c r="A71" s="1" t="str">
        <f>C9</f>
        <v>ICA004</v>
      </c>
      <c r="B71" s="363"/>
      <c r="C71" s="51"/>
      <c r="D71" s="52"/>
      <c r="E71" s="52"/>
      <c r="F71" s="52"/>
      <c r="G71" s="53"/>
      <c r="H71" s="53"/>
      <c r="I71" s="118"/>
      <c r="J71" s="118"/>
      <c r="K71" s="247"/>
    </row>
    <row r="72" spans="1:11">
      <c r="A72" s="339"/>
      <c r="B72" s="340"/>
      <c r="C72" s="341"/>
      <c r="D72" s="342"/>
      <c r="E72" s="342"/>
      <c r="F72" s="343"/>
      <c r="G72" s="344"/>
      <c r="H72" s="345"/>
      <c r="I72" s="344"/>
      <c r="J72" s="343"/>
      <c r="K72" s="364"/>
    </row>
    <row r="73" spans="1:11">
      <c r="A73" s="346"/>
      <c r="B73" s="347"/>
      <c r="C73" s="348"/>
      <c r="D73" s="349"/>
      <c r="E73" s="349"/>
      <c r="F73" s="350"/>
      <c r="G73" s="351"/>
      <c r="H73" s="351"/>
      <c r="I73" s="351"/>
      <c r="J73" s="351"/>
      <c r="K73" s="352"/>
    </row>
    <row r="74" spans="1:11">
      <c r="A74" s="346"/>
      <c r="B74" s="347"/>
      <c r="C74" s="348"/>
      <c r="D74" s="349"/>
      <c r="E74" s="349"/>
      <c r="F74" s="350"/>
      <c r="G74" s="351"/>
      <c r="H74" s="351"/>
      <c r="I74" s="351"/>
      <c r="J74" s="351"/>
      <c r="K74" s="352"/>
    </row>
    <row r="75" spans="1:11">
      <c r="A75" s="346"/>
      <c r="B75" s="347"/>
      <c r="C75" s="348"/>
      <c r="D75" s="349"/>
      <c r="E75" s="349"/>
      <c r="F75" s="350"/>
      <c r="G75" s="351"/>
      <c r="H75" s="351"/>
      <c r="I75" s="351"/>
      <c r="J75" s="351"/>
      <c r="K75" s="352"/>
    </row>
    <row r="76" spans="1:11">
      <c r="A76" s="346"/>
      <c r="B76" s="347"/>
      <c r="C76" s="348"/>
      <c r="D76" s="349"/>
      <c r="E76" s="349"/>
      <c r="F76" s="350"/>
      <c r="G76" s="351"/>
      <c r="H76" s="351"/>
      <c r="I76" s="351"/>
      <c r="J76" s="351"/>
      <c r="K76" s="352"/>
    </row>
    <row r="77" spans="1:11" ht="15.75" thickBot="1">
      <c r="A77" s="353"/>
      <c r="B77" s="354"/>
      <c r="C77" s="355"/>
      <c r="D77" s="356"/>
      <c r="E77" s="356"/>
      <c r="F77" s="357"/>
      <c r="G77" s="358"/>
      <c r="H77" s="358"/>
      <c r="I77" s="358"/>
      <c r="J77" s="358"/>
      <c r="K77" s="359"/>
    </row>
    <row r="78" spans="1:11" ht="15.75" thickBot="1">
      <c r="A78" s="1" t="str">
        <f>D9</f>
        <v>USA083</v>
      </c>
      <c r="B78" s="113"/>
      <c r="C78" s="45"/>
      <c r="D78" s="46"/>
      <c r="E78" s="46"/>
      <c r="F78" s="46"/>
      <c r="G78" s="47"/>
      <c r="H78" s="47"/>
      <c r="I78" s="125"/>
      <c r="J78" s="125"/>
      <c r="K78" s="253"/>
    </row>
    <row r="79" spans="1:11">
      <c r="A79" s="360"/>
      <c r="B79" s="340"/>
      <c r="C79" s="341"/>
      <c r="D79" s="342"/>
      <c r="E79" s="342"/>
      <c r="F79" s="343"/>
      <c r="G79" s="344"/>
      <c r="H79" s="345"/>
      <c r="I79" s="344"/>
      <c r="J79" s="343"/>
      <c r="K79" s="364"/>
    </row>
    <row r="80" spans="1:11">
      <c r="A80" s="361"/>
      <c r="B80" s="347"/>
      <c r="C80" s="348"/>
      <c r="D80" s="349"/>
      <c r="E80" s="349"/>
      <c r="F80" s="350"/>
      <c r="G80" s="351"/>
      <c r="H80" s="351"/>
      <c r="I80" s="351"/>
      <c r="J80" s="351"/>
      <c r="K80" s="352"/>
    </row>
    <row r="81" spans="1:11">
      <c r="A81" s="361"/>
      <c r="B81" s="347"/>
      <c r="C81" s="348"/>
      <c r="D81" s="349"/>
      <c r="E81" s="349"/>
      <c r="F81" s="350"/>
      <c r="G81" s="351"/>
      <c r="H81" s="351"/>
      <c r="I81" s="351"/>
      <c r="J81" s="351"/>
      <c r="K81" s="352"/>
    </row>
    <row r="82" spans="1:11">
      <c r="A82" s="361"/>
      <c r="B82" s="347"/>
      <c r="C82" s="348"/>
      <c r="D82" s="349"/>
      <c r="E82" s="349"/>
      <c r="F82" s="350"/>
      <c r="G82" s="351"/>
      <c r="H82" s="351"/>
      <c r="I82" s="351"/>
      <c r="J82" s="351"/>
      <c r="K82" s="352"/>
    </row>
    <row r="83" spans="1:11">
      <c r="A83" s="361"/>
      <c r="B83" s="347"/>
      <c r="C83" s="348"/>
      <c r="D83" s="349"/>
      <c r="E83" s="349"/>
      <c r="F83" s="350"/>
      <c r="G83" s="351"/>
      <c r="H83" s="351"/>
      <c r="I83" s="351"/>
      <c r="J83" s="351"/>
      <c r="K83" s="352"/>
    </row>
    <row r="84" spans="1:11" ht="15.75" thickBot="1">
      <c r="A84" s="362"/>
      <c r="B84" s="354"/>
      <c r="C84" s="355"/>
      <c r="D84" s="356"/>
      <c r="E84" s="356"/>
      <c r="F84" s="357"/>
      <c r="G84" s="358"/>
      <c r="H84" s="358"/>
      <c r="I84" s="358"/>
      <c r="J84" s="358"/>
      <c r="K84" s="359"/>
    </row>
    <row r="85" spans="1:11" ht="15.75" hidden="1" thickBot="1">
      <c r="A85" s="1" t="e">
        <f>E9</f>
        <v>#N/A</v>
      </c>
      <c r="B85" s="113"/>
      <c r="C85" s="45"/>
      <c r="D85" s="46"/>
      <c r="E85" s="46"/>
      <c r="F85" s="46"/>
      <c r="G85" s="47"/>
      <c r="H85" s="47"/>
      <c r="I85" s="125"/>
      <c r="J85" s="125"/>
      <c r="K85" s="253"/>
    </row>
    <row r="86" spans="1:11" hidden="1">
      <c r="A86" s="38"/>
      <c r="B86" s="126"/>
      <c r="C86" s="136"/>
      <c r="D86" s="58"/>
      <c r="E86" s="58"/>
      <c r="F86" s="79"/>
      <c r="G86" s="59"/>
      <c r="H86" s="66"/>
      <c r="I86" s="123"/>
      <c r="J86" s="221"/>
      <c r="K86" s="248"/>
    </row>
    <row r="87" spans="1:11" hidden="1">
      <c r="A87" s="39"/>
      <c r="B87" s="127"/>
      <c r="C87" s="134"/>
      <c r="D87" s="57"/>
      <c r="E87" s="57"/>
      <c r="F87" s="77"/>
      <c r="G87" s="60"/>
      <c r="H87" s="60"/>
      <c r="I87" s="120"/>
      <c r="J87" s="120"/>
      <c r="K87" s="249"/>
    </row>
    <row r="88" spans="1:11" hidden="1">
      <c r="A88" s="39"/>
      <c r="B88" s="127"/>
      <c r="C88" s="134"/>
      <c r="D88" s="57"/>
      <c r="E88" s="57"/>
      <c r="F88" s="77"/>
      <c r="G88" s="60"/>
      <c r="H88" s="60"/>
      <c r="I88" s="120"/>
      <c r="J88" s="120"/>
      <c r="K88" s="249"/>
    </row>
    <row r="89" spans="1:11" hidden="1">
      <c r="A89" s="39"/>
      <c r="B89" s="127"/>
      <c r="C89" s="134"/>
      <c r="D89" s="57"/>
      <c r="E89" s="57"/>
      <c r="F89" s="77"/>
      <c r="G89" s="60"/>
      <c r="H89" s="60"/>
      <c r="I89" s="120"/>
      <c r="J89" s="120"/>
      <c r="K89" s="249"/>
    </row>
    <row r="90" spans="1:11" hidden="1">
      <c r="A90" s="39"/>
      <c r="B90" s="127"/>
      <c r="C90" s="134"/>
      <c r="D90" s="57"/>
      <c r="E90" s="57"/>
      <c r="F90" s="77"/>
      <c r="G90" s="60"/>
      <c r="H90" s="60"/>
      <c r="I90" s="120"/>
      <c r="J90" s="120"/>
      <c r="K90" s="249"/>
    </row>
    <row r="91" spans="1:11" ht="15.75" hidden="1" thickBot="1">
      <c r="A91" s="40"/>
      <c r="B91" s="128"/>
      <c r="C91" s="135"/>
      <c r="D91" s="61"/>
      <c r="E91" s="61"/>
      <c r="F91" s="78"/>
      <c r="G91" s="62"/>
      <c r="H91" s="62"/>
      <c r="I91" s="121"/>
      <c r="J91" s="121"/>
      <c r="K91" s="250"/>
    </row>
    <row r="92" spans="1:11" ht="15.75" hidden="1" thickBot="1">
      <c r="A92" s="1" t="e">
        <f>F9</f>
        <v>#N/A</v>
      </c>
      <c r="B92" s="113"/>
      <c r="C92" s="45"/>
      <c r="D92" s="46"/>
      <c r="E92" s="46"/>
      <c r="F92" s="46"/>
      <c r="G92" s="47"/>
      <c r="H92" s="47"/>
      <c r="I92" s="125"/>
      <c r="J92" s="125"/>
      <c r="K92" s="253"/>
    </row>
    <row r="93" spans="1:11" hidden="1">
      <c r="A93" s="38"/>
      <c r="B93" s="126"/>
      <c r="C93" s="136"/>
      <c r="D93" s="58"/>
      <c r="E93" s="58"/>
      <c r="F93" s="79"/>
      <c r="G93" s="59"/>
      <c r="H93" s="66"/>
      <c r="I93" s="123"/>
      <c r="J93" s="221"/>
      <c r="K93" s="248"/>
    </row>
    <row r="94" spans="1:11" hidden="1">
      <c r="A94" s="39"/>
      <c r="B94" s="127"/>
      <c r="C94" s="134"/>
      <c r="D94" s="57"/>
      <c r="E94" s="57"/>
      <c r="F94" s="77"/>
      <c r="G94" s="60"/>
      <c r="H94" s="60"/>
      <c r="I94" s="120"/>
      <c r="J94" s="120"/>
      <c r="K94" s="249"/>
    </row>
    <row r="95" spans="1:11" hidden="1">
      <c r="A95" s="39"/>
      <c r="B95" s="127"/>
      <c r="C95" s="134"/>
      <c r="D95" s="57"/>
      <c r="E95" s="57"/>
      <c r="F95" s="77"/>
      <c r="G95" s="60"/>
      <c r="H95" s="60"/>
      <c r="I95" s="120"/>
      <c r="J95" s="120"/>
      <c r="K95" s="249"/>
    </row>
    <row r="96" spans="1:11" hidden="1">
      <c r="A96" s="39"/>
      <c r="B96" s="127"/>
      <c r="C96" s="134"/>
      <c r="D96" s="57"/>
      <c r="E96" s="57"/>
      <c r="F96" s="77"/>
      <c r="G96" s="60"/>
      <c r="H96" s="60"/>
      <c r="I96" s="120"/>
      <c r="J96" s="120"/>
      <c r="K96" s="249"/>
    </row>
    <row r="97" spans="1:11" hidden="1">
      <c r="A97" s="39"/>
      <c r="B97" s="127"/>
      <c r="C97" s="134"/>
      <c r="D97" s="57"/>
      <c r="E97" s="57"/>
      <c r="F97" s="77"/>
      <c r="G97" s="60"/>
      <c r="H97" s="60"/>
      <c r="I97" s="120"/>
      <c r="J97" s="120"/>
      <c r="K97" s="249"/>
    </row>
    <row r="98" spans="1:11" ht="15.75" hidden="1" thickBot="1">
      <c r="A98" s="40"/>
      <c r="B98" s="128"/>
      <c r="C98" s="135"/>
      <c r="D98" s="61"/>
      <c r="E98" s="61"/>
      <c r="F98" s="78"/>
      <c r="G98" s="62"/>
      <c r="H98" s="62"/>
      <c r="I98" s="121"/>
      <c r="J98" s="121"/>
      <c r="K98" s="250"/>
    </row>
    <row r="99" spans="1:11" ht="15.75" hidden="1" thickBot="1">
      <c r="A99" s="1" t="e">
        <f>G9</f>
        <v>#N/A</v>
      </c>
      <c r="B99" s="113"/>
      <c r="C99" s="45"/>
      <c r="D99" s="46"/>
      <c r="E99" s="46"/>
      <c r="F99" s="46"/>
      <c r="G99" s="47"/>
      <c r="H99" s="47"/>
      <c r="I99" s="125"/>
      <c r="J99" s="125"/>
      <c r="K99" s="253"/>
    </row>
    <row r="100" spans="1:11" hidden="1">
      <c r="A100" s="38"/>
      <c r="B100" s="126"/>
      <c r="C100" s="136"/>
      <c r="D100" s="58"/>
      <c r="E100" s="58"/>
      <c r="F100" s="79"/>
      <c r="G100" s="59"/>
      <c r="H100" s="66"/>
      <c r="I100" s="123"/>
      <c r="J100" s="221"/>
      <c r="K100" s="248"/>
    </row>
    <row r="101" spans="1:11" hidden="1">
      <c r="A101" s="39"/>
      <c r="B101" s="127"/>
      <c r="C101" s="134"/>
      <c r="D101" s="57"/>
      <c r="E101" s="57"/>
      <c r="F101" s="77"/>
      <c r="G101" s="60"/>
      <c r="H101" s="60"/>
      <c r="I101" s="120"/>
      <c r="J101" s="120"/>
      <c r="K101" s="249"/>
    </row>
    <row r="102" spans="1:11" hidden="1">
      <c r="A102" s="39"/>
      <c r="B102" s="127"/>
      <c r="C102" s="134"/>
      <c r="D102" s="57"/>
      <c r="E102" s="57"/>
      <c r="F102" s="77"/>
      <c r="G102" s="60"/>
      <c r="H102" s="60"/>
      <c r="I102" s="120"/>
      <c r="J102" s="120"/>
      <c r="K102" s="249"/>
    </row>
    <row r="103" spans="1:11" hidden="1">
      <c r="A103" s="39"/>
      <c r="B103" s="127"/>
      <c r="C103" s="134"/>
      <c r="D103" s="57"/>
      <c r="E103" s="57"/>
      <c r="F103" s="77"/>
      <c r="G103" s="60"/>
      <c r="H103" s="60"/>
      <c r="I103" s="120"/>
      <c r="J103" s="120"/>
      <c r="K103" s="249"/>
    </row>
    <row r="104" spans="1:11" hidden="1">
      <c r="A104" s="39"/>
      <c r="B104" s="127"/>
      <c r="C104" s="134"/>
      <c r="D104" s="57"/>
      <c r="E104" s="57"/>
      <c r="F104" s="77"/>
      <c r="G104" s="60"/>
      <c r="H104" s="60"/>
      <c r="I104" s="120"/>
      <c r="J104" s="120"/>
      <c r="K104" s="249"/>
    </row>
    <row r="105" spans="1:11" ht="15.75" hidden="1" thickBot="1">
      <c r="A105" s="40"/>
      <c r="B105" s="128"/>
      <c r="C105" s="135"/>
      <c r="D105" s="61"/>
      <c r="E105" s="61"/>
      <c r="F105" s="78"/>
      <c r="G105" s="62"/>
      <c r="H105" s="62"/>
      <c r="I105" s="121"/>
      <c r="J105" s="121"/>
      <c r="K105" s="250"/>
    </row>
    <row r="106" spans="1:11" ht="15.75" hidden="1" thickBot="1">
      <c r="A106" s="1" t="e">
        <f>H9</f>
        <v>#N/A</v>
      </c>
      <c r="B106" s="113"/>
      <c r="C106" s="45"/>
      <c r="D106" s="46"/>
      <c r="E106" s="46"/>
      <c r="F106" s="46"/>
      <c r="G106" s="47"/>
      <c r="H106" s="47"/>
      <c r="I106" s="125"/>
      <c r="J106" s="125"/>
      <c r="K106" s="253"/>
    </row>
    <row r="107" spans="1:11" hidden="1">
      <c r="A107" s="38"/>
      <c r="B107" s="126"/>
      <c r="C107" s="136"/>
      <c r="D107" s="58"/>
      <c r="E107" s="58"/>
      <c r="F107" s="79"/>
      <c r="G107" s="59"/>
      <c r="H107" s="66"/>
      <c r="I107" s="123"/>
      <c r="J107" s="221"/>
      <c r="K107" s="248"/>
    </row>
    <row r="108" spans="1:11" hidden="1">
      <c r="A108" s="39"/>
      <c r="B108" s="127"/>
      <c r="C108" s="134"/>
      <c r="D108" s="57"/>
      <c r="E108" s="57"/>
      <c r="F108" s="77"/>
      <c r="G108" s="60"/>
      <c r="H108" s="60"/>
      <c r="I108" s="120"/>
      <c r="J108" s="120"/>
      <c r="K108" s="249"/>
    </row>
    <row r="109" spans="1:11" hidden="1">
      <c r="A109" s="39"/>
      <c r="B109" s="127"/>
      <c r="C109" s="134"/>
      <c r="D109" s="57"/>
      <c r="E109" s="57"/>
      <c r="F109" s="77"/>
      <c r="G109" s="60"/>
      <c r="H109" s="60"/>
      <c r="I109" s="120"/>
      <c r="J109" s="120"/>
      <c r="K109" s="249"/>
    </row>
    <row r="110" spans="1:11" hidden="1">
      <c r="A110" s="39"/>
      <c r="B110" s="127"/>
      <c r="C110" s="134"/>
      <c r="D110" s="57"/>
      <c r="E110" s="57"/>
      <c r="F110" s="77"/>
      <c r="G110" s="60"/>
      <c r="H110" s="60"/>
      <c r="I110" s="120"/>
      <c r="J110" s="120"/>
      <c r="K110" s="249"/>
    </row>
    <row r="111" spans="1:11" hidden="1">
      <c r="A111" s="39"/>
      <c r="B111" s="127"/>
      <c r="C111" s="134"/>
      <c r="D111" s="57"/>
      <c r="E111" s="57"/>
      <c r="F111" s="77"/>
      <c r="G111" s="60"/>
      <c r="H111" s="60"/>
      <c r="I111" s="120"/>
      <c r="J111" s="120"/>
      <c r="K111" s="249"/>
    </row>
    <row r="112" spans="1:11" ht="15.75" hidden="1" thickBot="1">
      <c r="A112" s="40"/>
      <c r="B112" s="128"/>
      <c r="C112" s="135"/>
      <c r="D112" s="61"/>
      <c r="E112" s="61"/>
      <c r="F112" s="78"/>
      <c r="G112" s="62"/>
      <c r="H112" s="62"/>
      <c r="I112" s="121"/>
      <c r="J112" s="121"/>
      <c r="K112" s="250"/>
    </row>
    <row r="113" spans="1:11" ht="15.75" hidden="1" thickBot="1">
      <c r="A113" s="1" t="e">
        <f>I9</f>
        <v>#N/A</v>
      </c>
      <c r="B113" s="113"/>
      <c r="C113" s="45"/>
      <c r="D113" s="46"/>
      <c r="E113" s="46"/>
      <c r="F113" s="46"/>
      <c r="G113" s="47"/>
      <c r="H113" s="47"/>
      <c r="I113" s="125"/>
      <c r="J113" s="125"/>
      <c r="K113" s="253"/>
    </row>
    <row r="114" spans="1:11" hidden="1">
      <c r="A114" s="38"/>
      <c r="B114" s="126"/>
      <c r="C114" s="136"/>
      <c r="D114" s="58"/>
      <c r="E114" s="58"/>
      <c r="F114" s="79"/>
      <c r="G114" s="59"/>
      <c r="H114" s="66"/>
      <c r="I114" s="123"/>
      <c r="J114" s="221"/>
      <c r="K114" s="248"/>
    </row>
    <row r="115" spans="1:11" hidden="1">
      <c r="A115" s="39"/>
      <c r="B115" s="127"/>
      <c r="C115" s="134"/>
      <c r="D115" s="57"/>
      <c r="E115" s="57"/>
      <c r="F115" s="77"/>
      <c r="G115" s="60"/>
      <c r="H115" s="60"/>
      <c r="I115" s="120"/>
      <c r="J115" s="120"/>
      <c r="K115" s="249"/>
    </row>
    <row r="116" spans="1:11" hidden="1">
      <c r="A116" s="39"/>
      <c r="B116" s="127"/>
      <c r="C116" s="134"/>
      <c r="D116" s="57"/>
      <c r="E116" s="57"/>
      <c r="F116" s="77"/>
      <c r="G116" s="60"/>
      <c r="H116" s="60"/>
      <c r="I116" s="120"/>
      <c r="J116" s="120"/>
      <c r="K116" s="249"/>
    </row>
    <row r="117" spans="1:11" hidden="1">
      <c r="A117" s="39"/>
      <c r="B117" s="127"/>
      <c r="C117" s="134"/>
      <c r="D117" s="57"/>
      <c r="E117" s="57"/>
      <c r="F117" s="77"/>
      <c r="G117" s="60"/>
      <c r="H117" s="60"/>
      <c r="I117" s="120"/>
      <c r="J117" s="120"/>
      <c r="K117" s="249"/>
    </row>
    <row r="118" spans="1:11" hidden="1">
      <c r="A118" s="39"/>
      <c r="B118" s="127"/>
      <c r="C118" s="134"/>
      <c r="D118" s="57"/>
      <c r="E118" s="57"/>
      <c r="F118" s="77"/>
      <c r="G118" s="60"/>
      <c r="H118" s="60"/>
      <c r="I118" s="120"/>
      <c r="J118" s="120"/>
      <c r="K118" s="249"/>
    </row>
    <row r="119" spans="1:11" ht="15.75" hidden="1" thickBot="1">
      <c r="A119" s="40"/>
      <c r="B119" s="128"/>
      <c r="C119" s="135"/>
      <c r="D119" s="61"/>
      <c r="E119" s="61"/>
      <c r="F119" s="78"/>
      <c r="G119" s="62"/>
      <c r="H119" s="62"/>
      <c r="I119" s="121"/>
      <c r="J119" s="121"/>
      <c r="K119" s="250"/>
    </row>
    <row r="120" spans="1:11" ht="15.75" hidden="1" thickBot="1">
      <c r="A120" s="1" t="e">
        <f>J9</f>
        <v>#N/A</v>
      </c>
      <c r="B120" s="113"/>
      <c r="C120" s="45"/>
      <c r="D120" s="46"/>
      <c r="E120" s="46"/>
      <c r="F120" s="46"/>
      <c r="G120" s="47"/>
      <c r="H120" s="47"/>
      <c r="I120" s="125"/>
      <c r="J120" s="125"/>
      <c r="K120" s="253"/>
    </row>
    <row r="121" spans="1:11" hidden="1">
      <c r="A121" s="38"/>
      <c r="B121" s="126"/>
      <c r="C121" s="136"/>
      <c r="D121" s="58"/>
      <c r="E121" s="58"/>
      <c r="F121" s="79"/>
      <c r="G121" s="59"/>
      <c r="H121" s="66"/>
      <c r="I121" s="123"/>
      <c r="J121" s="221"/>
      <c r="K121" s="248"/>
    </row>
    <row r="122" spans="1:11" hidden="1">
      <c r="A122" s="39"/>
      <c r="B122" s="127"/>
      <c r="C122" s="134"/>
      <c r="D122" s="57"/>
      <c r="E122" s="57"/>
      <c r="F122" s="77"/>
      <c r="G122" s="60"/>
      <c r="H122" s="60"/>
      <c r="I122" s="120"/>
      <c r="J122" s="120"/>
      <c r="K122" s="249"/>
    </row>
    <row r="123" spans="1:11" hidden="1">
      <c r="A123" s="39"/>
      <c r="B123" s="127"/>
      <c r="C123" s="134"/>
      <c r="D123" s="57"/>
      <c r="E123" s="57"/>
      <c r="F123" s="77"/>
      <c r="G123" s="60"/>
      <c r="H123" s="60"/>
      <c r="I123" s="120"/>
      <c r="J123" s="120"/>
      <c r="K123" s="249"/>
    </row>
    <row r="124" spans="1:11" hidden="1">
      <c r="A124" s="39"/>
      <c r="B124" s="127"/>
      <c r="C124" s="134"/>
      <c r="D124" s="57"/>
      <c r="E124" s="57"/>
      <c r="F124" s="77"/>
      <c r="G124" s="60"/>
      <c r="H124" s="60"/>
      <c r="I124" s="120"/>
      <c r="J124" s="120"/>
      <c r="K124" s="249"/>
    </row>
    <row r="125" spans="1:11" hidden="1">
      <c r="A125" s="39"/>
      <c r="B125" s="127"/>
      <c r="C125" s="134"/>
      <c r="D125" s="57"/>
      <c r="E125" s="57"/>
      <c r="F125" s="77"/>
      <c r="G125" s="60"/>
      <c r="H125" s="60"/>
      <c r="I125" s="120"/>
      <c r="J125" s="120"/>
      <c r="K125" s="249"/>
    </row>
    <row r="126" spans="1:11" ht="15.75" hidden="1" thickBot="1">
      <c r="A126" s="40"/>
      <c r="B126" s="128"/>
      <c r="C126" s="135"/>
      <c r="D126" s="61"/>
      <c r="E126" s="61"/>
      <c r="F126" s="78"/>
      <c r="G126" s="62"/>
      <c r="H126" s="62"/>
      <c r="I126" s="121"/>
      <c r="J126" s="121"/>
      <c r="K126" s="250"/>
    </row>
    <row r="127" spans="1:11">
      <c r="A127" s="81"/>
      <c r="B127" s="81"/>
      <c r="C127" s="81"/>
      <c r="D127" s="81"/>
      <c r="E127" s="81"/>
      <c r="F127" s="81"/>
      <c r="G127" s="81"/>
    </row>
  </sheetData>
  <mergeCells count="6">
    <mergeCell ref="A50:A51"/>
    <mergeCell ref="A7:A9"/>
    <mergeCell ref="B7:B9"/>
    <mergeCell ref="C7:K7"/>
    <mergeCell ref="K8:K9"/>
    <mergeCell ref="A34:A35"/>
  </mergeCells>
  <dataValidations count="4">
    <dataValidation type="list" allowBlank="1" showInputMessage="1" showErrorMessage="1" sqref="K72:K77 K121:K126 K114:K119 K107:K112 K100:K105 K93:K98 K86:K91 K79:K84">
      <formula1>$AA$17:$AA$18</formula1>
    </dataValidation>
    <dataValidation type="list" allowBlank="1" showInputMessage="1" showErrorMessage="1" sqref="H72:H77 H107:H112 H100:H105 H93:H98 H86:H91 H79:H84">
      <formula1>$AA$2:$AA$12</formula1>
    </dataValidation>
    <dataValidation type="list" allowBlank="1" showInputMessage="1" showErrorMessage="1" sqref="H114:H119">
      <formula1>$AA$2:$AA$9</formula1>
    </dataValidation>
    <dataValidation type="whole" allowBlank="1" showInputMessage="1" showErrorMessage="1" sqref="B12:K19 B21:K33 C10:K10">
      <formula1>0</formula1>
      <formula2>100</formula2>
    </dataValidation>
  </dataValidations>
  <pageMargins left="0.7" right="0.7" top="0.75" bottom="0.75" header="0.3" footer="0.3"/>
  <legacyDrawing r:id="rId1"/>
  <extLst>
    <ext xmlns:x14="http://schemas.microsoft.com/office/spreadsheetml/2009/9/main" uri="{CCE6A557-97BC-4b89-ADB6-D9C93CAAB3DF}">
      <x14:dataValidations xmlns:xm="http://schemas.microsoft.com/office/excel/2006/main" count="10">
        <x14:dataValidation type="list" allowBlank="1" showInputMessage="1" showErrorMessage="1">
          <x14:formula1>
            <xm:f>'Look-upSheet'!$A$19:$A$20</xm:f>
          </x14:formula1>
          <xm:sqref>D65:G70 D72:G77 B121:B126 B114:B119 B107:B112 B100:B105 B93:B98 B86:B91 B79:B84 B72:B77 D121:G126 D114:G119 D107:G112 D100:G105 D93:G98 D86:G91 D79:G84 B65:B70</xm:sqref>
        </x14:dataValidation>
        <x14:dataValidation type="list" allowBlank="1" showInputMessage="1" showErrorMessage="1">
          <x14:formula1>
            <xm:f>'Look-upSheet'!$K$2:$K$61</xm:f>
          </x14:formula1>
          <xm:sqref>C121:C126 C72:C77 C79:C84 C86:C91 C93:C98 C100:C105 C107:C112 C114:C119 C65:C70</xm:sqref>
        </x14:dataValidation>
        <x14:dataValidation type="list" allowBlank="1" showInputMessage="1" showErrorMessage="1">
          <x14:formula1>
            <xm:f>'Look-upSheet'!$Z$17:$Z$18</xm:f>
          </x14:formula1>
          <xm:sqref>K65:K70</xm:sqref>
        </x14:dataValidation>
        <x14:dataValidation type="list" allowBlank="1" showInputMessage="1" showErrorMessage="1">
          <x14:formula1>
            <xm:f>'Look-upSheet'!$Z$2:$Z$12</xm:f>
          </x14:formula1>
          <xm:sqref>H65:H70</xm:sqref>
        </x14:dataValidation>
        <x14:dataValidation type="list" allowBlank="1" showInputMessage="1" showErrorMessage="1">
          <x14:formula1>
            <xm:f>'Look-upSheet'!$Z$2:$Z$9</xm:f>
          </x14:formula1>
          <xm:sqref>H121:H126</xm:sqref>
        </x14:dataValidation>
        <x14:dataValidation type="list" allowBlank="1" showInputMessage="1" showErrorMessage="1">
          <x14:formula1>
            <xm:f>'Look-upSheet'!$A$9:$A$15</xm:f>
          </x14:formula1>
          <xm:sqref>E2</xm:sqref>
        </x14:dataValidation>
        <x14:dataValidation type="list" allowBlank="1" showInputMessage="1" showErrorMessage="1">
          <x14:formula1>
            <xm:f>'Look-upSheet'!$B$2:$B$6</xm:f>
          </x14:formula1>
          <xm:sqref>B2</xm:sqref>
        </x14:dataValidation>
        <x14:dataValidation type="list" allowBlank="1" showInputMessage="1" showErrorMessage="1">
          <x14:formula1>
            <xm:f>'Look-upSheet'!$D$2:$D$25</xm:f>
          </x14:formula1>
          <xm:sqref>B3</xm:sqref>
        </x14:dataValidation>
        <x14:dataValidation type="list" allowBlank="1" showInputMessage="1" showErrorMessage="1">
          <x14:formula1>
            <xm:f>'Look-upSheet'!$O$2:$O$72</xm:f>
          </x14:formula1>
          <xm:sqref>B4</xm:sqref>
        </x14:dataValidation>
        <x14:dataValidation type="list" allowBlank="1" showInputMessage="1" showErrorMessage="1">
          <x14:formula1>
            <xm:f>'Look-upSheet'!$U$2:$U$401</xm:f>
          </x14:formula1>
          <xm:sqref>C8:J8</xm:sqref>
        </x14:dataValidation>
      </x14:dataValidations>
    </ext>
  </extLst>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5"/>
  </sheetPr>
  <dimension ref="A1:K127"/>
  <sheetViews>
    <sheetView topLeftCell="A14" zoomScale="90" zoomScaleNormal="90" zoomScalePageLayoutView="90" workbookViewId="0">
      <selection activeCell="B54" sqref="B54"/>
    </sheetView>
  </sheetViews>
  <sheetFormatPr defaultColWidth="8.85546875" defaultRowHeight="15"/>
  <cols>
    <col min="1" max="1" width="37.42578125" style="3" customWidth="1"/>
    <col min="2" max="2" width="13.140625" style="3" customWidth="1"/>
    <col min="3" max="3" width="20" style="3" customWidth="1"/>
    <col min="4" max="4" width="19.42578125" style="3" customWidth="1"/>
    <col min="5" max="5" width="21.7109375" style="3" customWidth="1"/>
    <col min="6" max="6" width="19.42578125" style="3" customWidth="1"/>
    <col min="7" max="7" width="21.7109375" style="3" customWidth="1"/>
    <col min="8" max="10" width="19.42578125" style="3" customWidth="1"/>
    <col min="11" max="11" width="28.7109375" style="240" customWidth="1"/>
    <col min="12" max="16384" width="8.85546875" style="3"/>
  </cols>
  <sheetData>
    <row r="1" spans="1:11">
      <c r="A1" s="6" t="s">
        <v>0</v>
      </c>
    </row>
    <row r="2" spans="1:11">
      <c r="A2" s="8" t="s">
        <v>384</v>
      </c>
      <c r="B2" s="92" t="s">
        <v>380</v>
      </c>
      <c r="D2" s="8" t="s">
        <v>385</v>
      </c>
      <c r="E2" s="92" t="s">
        <v>81</v>
      </c>
      <c r="F2" s="19"/>
    </row>
    <row r="3" spans="1:11">
      <c r="A3" s="8" t="s">
        <v>378</v>
      </c>
      <c r="B3" s="93" t="s">
        <v>74</v>
      </c>
      <c r="D3" s="8" t="s">
        <v>387</v>
      </c>
      <c r="E3" s="3" t="s">
        <v>361</v>
      </c>
      <c r="F3" s="7"/>
    </row>
    <row r="4" spans="1:11">
      <c r="A4" s="8" t="s">
        <v>377</v>
      </c>
      <c r="B4" s="92" t="s">
        <v>118</v>
      </c>
      <c r="D4" s="8" t="s">
        <v>196</v>
      </c>
      <c r="E4" s="3" t="str">
        <f>VLOOKUP(B4,'Look-upSheet'!O1:Q72,3,TRUE)</f>
        <v>Barbara Wieland</v>
      </c>
      <c r="F4" s="7"/>
      <c r="G4" s="144" t="s">
        <v>4</v>
      </c>
      <c r="H4" s="143" t="s">
        <v>5</v>
      </c>
    </row>
    <row r="5" spans="1:11">
      <c r="A5" s="261" t="s">
        <v>410</v>
      </c>
      <c r="B5" s="261"/>
      <c r="C5" s="262"/>
      <c r="D5" s="263"/>
      <c r="E5" s="19"/>
    </row>
    <row r="6" spans="1:11" ht="9" customHeight="1" thickBot="1"/>
    <row r="7" spans="1:11" ht="15.75" customHeight="1" thickBot="1">
      <c r="A7" s="532" t="s">
        <v>6</v>
      </c>
      <c r="B7" s="535" t="s">
        <v>7</v>
      </c>
      <c r="C7" s="529" t="s">
        <v>8</v>
      </c>
      <c r="D7" s="530"/>
      <c r="E7" s="530"/>
      <c r="F7" s="530"/>
      <c r="G7" s="530"/>
      <c r="H7" s="530"/>
      <c r="I7" s="530"/>
      <c r="J7" s="530"/>
      <c r="K7" s="531"/>
    </row>
    <row r="8" spans="1:11" ht="30.75" thickBot="1">
      <c r="A8" s="533"/>
      <c r="B8" s="536"/>
      <c r="C8" s="106" t="s">
        <v>9</v>
      </c>
      <c r="D8" s="106" t="s">
        <v>9</v>
      </c>
      <c r="E8" s="106" t="s">
        <v>9</v>
      </c>
      <c r="F8" s="106" t="s">
        <v>9</v>
      </c>
      <c r="G8" s="106" t="s">
        <v>9</v>
      </c>
      <c r="H8" s="106" t="s">
        <v>9</v>
      </c>
      <c r="I8" s="106" t="s">
        <v>9</v>
      </c>
      <c r="J8" s="106" t="s">
        <v>9</v>
      </c>
      <c r="K8" s="538" t="s">
        <v>671</v>
      </c>
    </row>
    <row r="9" spans="1:11" ht="15.75" thickBot="1">
      <c r="A9" s="534"/>
      <c r="B9" s="537"/>
      <c r="C9" s="106" t="e">
        <f>VLOOKUP(C8,'Look-upSheet'!U1:W513,3,FALSE)</f>
        <v>#N/A</v>
      </c>
      <c r="D9" s="106" t="e">
        <f>VLOOKUP(D8,'Look-upSheet'!V1:X513,3,FALSE)</f>
        <v>#N/A</v>
      </c>
      <c r="E9" s="106" t="e">
        <f>VLOOKUP(E8,'Look-upSheet'!W1:Z512,3,FALSE)</f>
        <v>#N/A</v>
      </c>
      <c r="F9" s="106" t="e">
        <f>VLOOKUP(F8,'Look-upSheet'!X1:AA512,3,FALSE)</f>
        <v>#N/A</v>
      </c>
      <c r="G9" s="106" t="e">
        <f>VLOOKUP(G8,'Look-upSheet'!Z1:AB512,3,FALSE)</f>
        <v>#N/A</v>
      </c>
      <c r="H9" s="106" t="e">
        <f>VLOOKUP(H8,'Look-upSheet'!AA1:AC512,3,FALSE)</f>
        <v>#N/A</v>
      </c>
      <c r="I9" s="106" t="e">
        <f>VLOOKUP(I8,'Look-upSheet'!AB1:AD512,3,FALSE)</f>
        <v>#N/A</v>
      </c>
      <c r="J9" s="106" t="e">
        <f>VLOOKUP(J8,'Look-upSheet'!AC1:AE512,3,FALSE)</f>
        <v>#N/A</v>
      </c>
      <c r="K9" s="539"/>
    </row>
    <row r="10" spans="1:11" ht="32.25" customHeight="1" thickBot="1">
      <c r="A10" s="5" t="s">
        <v>10</v>
      </c>
      <c r="B10" s="145">
        <v>1</v>
      </c>
      <c r="C10" s="2"/>
      <c r="D10" s="2"/>
      <c r="E10" s="2"/>
      <c r="F10" s="2"/>
      <c r="G10" s="2"/>
      <c r="H10" s="2"/>
      <c r="I10" s="2"/>
      <c r="J10" s="2"/>
      <c r="K10" s="228"/>
    </row>
    <row r="11" spans="1:11" ht="15.75" thickBot="1">
      <c r="A11" s="94" t="s">
        <v>11</v>
      </c>
      <c r="B11" s="95"/>
      <c r="C11" s="96"/>
      <c r="D11" s="96"/>
      <c r="E11" s="96"/>
      <c r="F11" s="96"/>
      <c r="G11" s="96"/>
      <c r="H11" s="96"/>
      <c r="I11" s="96"/>
      <c r="J11" s="96"/>
      <c r="K11" s="229"/>
    </row>
    <row r="12" spans="1:11">
      <c r="A12" s="97" t="s">
        <v>12</v>
      </c>
      <c r="B12" s="98"/>
      <c r="C12" s="99"/>
      <c r="D12" s="99"/>
      <c r="E12" s="99"/>
      <c r="F12" s="99"/>
      <c r="G12" s="99"/>
      <c r="H12" s="99"/>
      <c r="I12" s="99"/>
      <c r="J12" s="212"/>
      <c r="K12" s="230"/>
    </row>
    <row r="13" spans="1:11">
      <c r="A13" s="100" t="s">
        <v>13</v>
      </c>
      <c r="B13" s="101"/>
      <c r="C13" s="102"/>
      <c r="D13" s="102"/>
      <c r="E13" s="102"/>
      <c r="F13" s="102"/>
      <c r="G13" s="102"/>
      <c r="H13" s="102"/>
      <c r="I13" s="102"/>
      <c r="J13" s="213"/>
      <c r="K13" s="231"/>
    </row>
    <row r="14" spans="1:11">
      <c r="A14" s="100" t="s">
        <v>14</v>
      </c>
      <c r="B14" s="101"/>
      <c r="C14" s="102"/>
      <c r="D14" s="102"/>
      <c r="E14" s="102"/>
      <c r="F14" s="102"/>
      <c r="G14" s="102"/>
      <c r="H14" s="102"/>
      <c r="I14" s="102"/>
      <c r="J14" s="213"/>
      <c r="K14" s="231"/>
    </row>
    <row r="15" spans="1:11">
      <c r="A15" s="100" t="s">
        <v>15</v>
      </c>
      <c r="B15" s="101"/>
      <c r="C15" s="102"/>
      <c r="D15" s="102"/>
      <c r="E15" s="102"/>
      <c r="F15" s="102"/>
      <c r="G15" s="102"/>
      <c r="H15" s="102"/>
      <c r="I15" s="102"/>
      <c r="J15" s="213"/>
      <c r="K15" s="231"/>
    </row>
    <row r="16" spans="1:11">
      <c r="A16" s="100" t="s">
        <v>16</v>
      </c>
      <c r="B16" s="101"/>
      <c r="C16" s="102"/>
      <c r="D16" s="102"/>
      <c r="E16" s="102"/>
      <c r="F16" s="102"/>
      <c r="G16" s="102"/>
      <c r="H16" s="102"/>
      <c r="I16" s="102"/>
      <c r="J16" s="213"/>
      <c r="K16" s="231"/>
    </row>
    <row r="17" spans="1:11">
      <c r="A17" s="100" t="s">
        <v>17</v>
      </c>
      <c r="B17" s="101"/>
      <c r="C17" s="102"/>
      <c r="D17" s="102"/>
      <c r="E17" s="102"/>
      <c r="F17" s="102"/>
      <c r="G17" s="102"/>
      <c r="H17" s="102"/>
      <c r="I17" s="102"/>
      <c r="J17" s="213"/>
      <c r="K17" s="231"/>
    </row>
    <row r="18" spans="1:11">
      <c r="A18" s="100" t="s">
        <v>18</v>
      </c>
      <c r="B18" s="101"/>
      <c r="C18" s="102"/>
      <c r="D18" s="102"/>
      <c r="E18" s="102"/>
      <c r="F18" s="102"/>
      <c r="G18" s="102"/>
      <c r="H18" s="102"/>
      <c r="I18" s="102"/>
      <c r="J18" s="213"/>
      <c r="K18" s="231"/>
    </row>
    <row r="19" spans="1:11" ht="17.25" customHeight="1" thickBot="1">
      <c r="A19" s="103" t="s">
        <v>19</v>
      </c>
      <c r="B19" s="104"/>
      <c r="C19" s="105"/>
      <c r="D19" s="105"/>
      <c r="E19" s="105"/>
      <c r="F19" s="105"/>
      <c r="G19" s="105"/>
      <c r="H19" s="105"/>
      <c r="I19" s="105"/>
      <c r="J19" s="214"/>
      <c r="K19" s="232"/>
    </row>
    <row r="20" spans="1:11" ht="15.75" thickBot="1">
      <c r="A20" s="5" t="s">
        <v>20</v>
      </c>
      <c r="B20" s="21"/>
      <c r="C20" s="24"/>
      <c r="D20" s="24"/>
      <c r="E20" s="24"/>
      <c r="F20" s="24"/>
      <c r="G20" s="24"/>
      <c r="H20" s="24"/>
      <c r="I20" s="24"/>
      <c r="J20" s="24"/>
      <c r="K20" s="233"/>
    </row>
    <row r="21" spans="1:11">
      <c r="A21" s="115" t="s">
        <v>392</v>
      </c>
      <c r="B21" s="22"/>
      <c r="C21" s="107"/>
      <c r="D21" s="107"/>
      <c r="E21" s="107"/>
      <c r="F21" s="107"/>
      <c r="G21" s="107"/>
      <c r="H21" s="107"/>
      <c r="I21" s="107"/>
      <c r="J21" s="215"/>
      <c r="K21" s="234"/>
    </row>
    <row r="22" spans="1:11">
      <c r="A22" s="116" t="s">
        <v>393</v>
      </c>
      <c r="B22" s="23">
        <v>20</v>
      </c>
      <c r="C22" s="108"/>
      <c r="D22" s="108"/>
      <c r="E22" s="108"/>
      <c r="F22" s="108"/>
      <c r="G22" s="108"/>
      <c r="H22" s="108"/>
      <c r="I22" s="108"/>
      <c r="J22" s="216"/>
      <c r="K22" s="235"/>
    </row>
    <row r="23" spans="1:11">
      <c r="A23" s="116" t="s">
        <v>394</v>
      </c>
      <c r="B23" s="23">
        <v>30</v>
      </c>
      <c r="C23" s="108"/>
      <c r="D23" s="108"/>
      <c r="E23" s="108"/>
      <c r="F23" s="108"/>
      <c r="G23" s="108"/>
      <c r="H23" s="108"/>
      <c r="I23" s="108"/>
      <c r="J23" s="216"/>
      <c r="K23" s="235"/>
    </row>
    <row r="24" spans="1:11">
      <c r="A24" s="116" t="s">
        <v>395</v>
      </c>
      <c r="B24" s="23">
        <v>30</v>
      </c>
      <c r="C24" s="108"/>
      <c r="D24" s="108"/>
      <c r="E24" s="108"/>
      <c r="F24" s="108"/>
      <c r="G24" s="108"/>
      <c r="H24" s="108"/>
      <c r="I24" s="108"/>
      <c r="J24" s="216"/>
      <c r="K24" s="235"/>
    </row>
    <row r="25" spans="1:11">
      <c r="A25" s="116" t="s">
        <v>396</v>
      </c>
      <c r="B25" s="23"/>
      <c r="C25" s="108"/>
      <c r="D25" s="108"/>
      <c r="E25" s="108"/>
      <c r="F25" s="108"/>
      <c r="G25" s="108"/>
      <c r="H25" s="108"/>
      <c r="I25" s="108"/>
      <c r="J25" s="216"/>
      <c r="K25" s="235"/>
    </row>
    <row r="26" spans="1:11">
      <c r="A26" s="116" t="s">
        <v>397</v>
      </c>
      <c r="B26" s="23"/>
      <c r="C26" s="108"/>
      <c r="D26" s="108"/>
      <c r="E26" s="108"/>
      <c r="F26" s="108"/>
      <c r="G26" s="108"/>
      <c r="H26" s="108"/>
      <c r="I26" s="108"/>
      <c r="J26" s="216"/>
      <c r="K26" s="235"/>
    </row>
    <row r="27" spans="1:11">
      <c r="A27" s="116" t="s">
        <v>398</v>
      </c>
      <c r="B27" s="23">
        <v>20</v>
      </c>
      <c r="C27" s="108"/>
      <c r="D27" s="108"/>
      <c r="E27" s="108"/>
      <c r="F27" s="108"/>
      <c r="G27" s="108"/>
      <c r="H27" s="108"/>
      <c r="I27" s="108"/>
      <c r="J27" s="216"/>
      <c r="K27" s="235"/>
    </row>
    <row r="28" spans="1:11">
      <c r="A28" s="116" t="s">
        <v>399</v>
      </c>
      <c r="B28" s="23"/>
      <c r="C28" s="108"/>
      <c r="D28" s="108"/>
      <c r="E28" s="108"/>
      <c r="F28" s="108"/>
      <c r="G28" s="108"/>
      <c r="H28" s="108"/>
      <c r="I28" s="108"/>
      <c r="J28" s="216"/>
      <c r="K28" s="235"/>
    </row>
    <row r="29" spans="1:11">
      <c r="A29" s="116" t="s">
        <v>400</v>
      </c>
      <c r="B29" s="23"/>
      <c r="C29" s="108"/>
      <c r="D29" s="108"/>
      <c r="E29" s="108"/>
      <c r="F29" s="108"/>
      <c r="G29" s="108"/>
      <c r="H29" s="108"/>
      <c r="I29" s="108"/>
      <c r="J29" s="216"/>
      <c r="K29" s="235"/>
    </row>
    <row r="30" spans="1:11">
      <c r="A30" s="114" t="s">
        <v>401</v>
      </c>
      <c r="B30" s="28"/>
      <c r="C30" s="109"/>
      <c r="D30" s="109"/>
      <c r="E30" s="109"/>
      <c r="F30" s="109"/>
      <c r="G30" s="109"/>
      <c r="H30" s="109"/>
      <c r="I30" s="109"/>
      <c r="J30" s="217"/>
      <c r="K30" s="236"/>
    </row>
    <row r="31" spans="1:11">
      <c r="A31" s="114" t="s">
        <v>401</v>
      </c>
      <c r="B31" s="28"/>
      <c r="C31" s="109"/>
      <c r="D31" s="109"/>
      <c r="E31" s="109"/>
      <c r="F31" s="109"/>
      <c r="G31" s="109"/>
      <c r="H31" s="109"/>
      <c r="I31" s="109"/>
      <c r="J31" s="217"/>
      <c r="K31" s="236"/>
    </row>
    <row r="32" spans="1:11">
      <c r="A32" s="114" t="s">
        <v>401</v>
      </c>
      <c r="B32" s="28"/>
      <c r="C32" s="109"/>
      <c r="D32" s="109"/>
      <c r="E32" s="109"/>
      <c r="F32" s="109"/>
      <c r="G32" s="109"/>
      <c r="H32" s="109"/>
      <c r="I32" s="109"/>
      <c r="J32" s="217"/>
      <c r="K32" s="236"/>
    </row>
    <row r="33" spans="1:11" ht="15.75" thickBot="1">
      <c r="A33" s="114" t="s">
        <v>401</v>
      </c>
      <c r="B33" s="28"/>
      <c r="C33" s="109"/>
      <c r="D33" s="109"/>
      <c r="E33" s="109"/>
      <c r="F33" s="109"/>
      <c r="G33" s="109"/>
      <c r="H33" s="109"/>
      <c r="I33" s="109"/>
      <c r="J33" s="217"/>
      <c r="K33" s="236"/>
    </row>
    <row r="34" spans="1:11">
      <c r="A34" s="526" t="s">
        <v>21</v>
      </c>
      <c r="B34" s="13"/>
      <c r="C34" s="14"/>
      <c r="D34" s="14"/>
      <c r="E34" s="14"/>
      <c r="F34" s="14"/>
      <c r="G34" s="14"/>
      <c r="H34" s="14"/>
      <c r="I34" s="14"/>
      <c r="J34" s="14"/>
      <c r="K34" s="237"/>
    </row>
    <row r="35" spans="1:11" ht="18.75" customHeight="1" thickBot="1">
      <c r="A35" s="527"/>
      <c r="B35" s="16"/>
      <c r="C35" s="17"/>
      <c r="D35" s="17"/>
      <c r="E35" s="17"/>
      <c r="F35" s="17"/>
      <c r="G35" s="17"/>
      <c r="H35" s="17"/>
      <c r="I35" s="17"/>
      <c r="J35" s="17"/>
      <c r="K35" s="238"/>
    </row>
    <row r="36" spans="1:11" ht="15.75" thickBot="1">
      <c r="A36" s="9" t="s">
        <v>22</v>
      </c>
      <c r="B36" s="10"/>
      <c r="C36" s="10"/>
      <c r="D36" s="10"/>
      <c r="E36" s="10"/>
      <c r="F36" s="10"/>
      <c r="G36" s="10"/>
      <c r="H36" s="10"/>
      <c r="I36" s="10"/>
      <c r="J36" s="10"/>
      <c r="K36" s="241"/>
    </row>
    <row r="37" spans="1:11" ht="15.75" thickBot="1">
      <c r="A37" s="11" t="s">
        <v>23</v>
      </c>
      <c r="B37" s="327">
        <v>40930</v>
      </c>
      <c r="C37" s="12"/>
      <c r="D37" s="12"/>
      <c r="E37" s="12"/>
      <c r="F37" s="12"/>
      <c r="G37" s="12"/>
      <c r="H37" s="12"/>
      <c r="I37" s="12"/>
      <c r="J37" s="12"/>
      <c r="K37" s="242"/>
    </row>
    <row r="38" spans="1:11" ht="15.75" thickBot="1">
      <c r="A38" s="11" t="s">
        <v>24</v>
      </c>
      <c r="B38" s="327">
        <v>0</v>
      </c>
      <c r="C38" s="12"/>
      <c r="D38" s="12"/>
      <c r="E38" s="12"/>
      <c r="F38" s="12"/>
      <c r="G38" s="12"/>
      <c r="H38" s="12"/>
      <c r="I38" s="12"/>
      <c r="J38" s="12"/>
      <c r="K38" s="242"/>
    </row>
    <row r="39" spans="1:11" ht="15.75" thickBot="1">
      <c r="A39" s="9" t="s">
        <v>25</v>
      </c>
      <c r="B39" s="327"/>
      <c r="C39" s="12"/>
      <c r="D39" s="12"/>
      <c r="E39" s="12"/>
      <c r="F39" s="12"/>
      <c r="G39" s="12"/>
      <c r="H39" s="12"/>
      <c r="I39" s="12"/>
      <c r="J39" s="12"/>
      <c r="K39" s="242"/>
    </row>
    <row r="40" spans="1:11" ht="15.75" thickBot="1">
      <c r="A40" s="9" t="s">
        <v>26</v>
      </c>
      <c r="B40" s="327">
        <v>30000</v>
      </c>
      <c r="C40" s="12"/>
      <c r="D40" s="12"/>
      <c r="E40" s="12"/>
      <c r="F40" s="12"/>
      <c r="G40" s="12"/>
      <c r="H40" s="12"/>
      <c r="I40" s="12"/>
      <c r="J40" s="12"/>
      <c r="K40" s="242"/>
    </row>
    <row r="41" spans="1:11" ht="15.75" thickBot="1">
      <c r="A41" s="9" t="s">
        <v>27</v>
      </c>
      <c r="B41" s="327"/>
      <c r="C41" s="12"/>
      <c r="D41" s="12"/>
      <c r="E41" s="12"/>
      <c r="F41" s="12"/>
      <c r="G41" s="12"/>
      <c r="H41" s="12"/>
      <c r="I41" s="12"/>
      <c r="J41" s="12"/>
      <c r="K41" s="242"/>
    </row>
    <row r="42" spans="1:11" ht="15.75" thickBot="1">
      <c r="A42" s="11" t="s">
        <v>28</v>
      </c>
      <c r="B42" s="327">
        <v>0</v>
      </c>
      <c r="C42" s="12"/>
      <c r="D42" s="12"/>
      <c r="E42" s="12"/>
      <c r="F42" s="12"/>
      <c r="G42" s="12"/>
      <c r="H42" s="12"/>
      <c r="I42" s="12"/>
      <c r="J42" s="12"/>
      <c r="K42" s="242"/>
    </row>
    <row r="43" spans="1:11" ht="15.75" thickBot="1">
      <c r="A43" s="11" t="s">
        <v>29</v>
      </c>
      <c r="B43" s="327">
        <v>5000</v>
      </c>
      <c r="C43" s="12"/>
      <c r="D43" s="12"/>
      <c r="E43" s="12"/>
      <c r="F43" s="12"/>
      <c r="G43" s="12"/>
      <c r="H43" s="12"/>
      <c r="I43" s="12"/>
      <c r="J43" s="12"/>
      <c r="K43" s="242"/>
    </row>
    <row r="44" spans="1:11" ht="15.75" thickBot="1">
      <c r="A44" s="11" t="s">
        <v>30</v>
      </c>
      <c r="B44" s="327">
        <v>14113</v>
      </c>
      <c r="C44" s="12"/>
      <c r="D44" s="12"/>
      <c r="E44" s="12"/>
      <c r="F44" s="12"/>
      <c r="G44" s="12"/>
      <c r="H44" s="12"/>
      <c r="I44" s="12"/>
      <c r="J44" s="12"/>
      <c r="K44" s="242"/>
    </row>
    <row r="45" spans="1:11" ht="15.75" thickBot="1">
      <c r="A45" s="9" t="s">
        <v>31</v>
      </c>
      <c r="B45" s="327">
        <v>8000</v>
      </c>
      <c r="C45" s="12"/>
      <c r="D45" s="12"/>
      <c r="E45" s="12"/>
      <c r="F45" s="12"/>
      <c r="G45" s="12"/>
      <c r="H45" s="12"/>
      <c r="I45" s="12"/>
      <c r="J45" s="12"/>
      <c r="K45" s="242"/>
    </row>
    <row r="46" spans="1:11" ht="15.75" thickBot="1">
      <c r="A46" s="9" t="s">
        <v>32</v>
      </c>
      <c r="B46" s="327"/>
      <c r="C46" s="12"/>
      <c r="D46" s="12"/>
      <c r="E46" s="12"/>
      <c r="F46" s="12"/>
      <c r="G46" s="12"/>
      <c r="H46" s="12"/>
      <c r="I46" s="12"/>
      <c r="J46" s="12"/>
      <c r="K46" s="242"/>
    </row>
    <row r="47" spans="1:11" ht="15.75" thickBot="1">
      <c r="A47" s="9" t="s">
        <v>33</v>
      </c>
      <c r="B47" s="327">
        <f>SUM(B37:B46)</f>
        <v>98043</v>
      </c>
      <c r="C47" s="331"/>
      <c r="D47" s="12"/>
      <c r="E47" s="12"/>
      <c r="F47" s="12"/>
      <c r="G47" s="12"/>
      <c r="H47" s="12"/>
      <c r="I47" s="12"/>
      <c r="J47" s="12"/>
      <c r="K47" s="242"/>
    </row>
    <row r="48" spans="1:11" ht="15.75" thickBot="1">
      <c r="A48" s="9" t="s">
        <v>34</v>
      </c>
      <c r="B48" s="327">
        <f>B47*0.17</f>
        <v>16667.310000000001</v>
      </c>
      <c r="C48" s="12"/>
      <c r="D48" s="12"/>
      <c r="E48" s="12"/>
      <c r="F48" s="12"/>
      <c r="G48" s="12"/>
      <c r="H48" s="12"/>
      <c r="I48" s="12"/>
      <c r="J48" s="12"/>
      <c r="K48" s="242"/>
    </row>
    <row r="49" spans="1:11" ht="15.75" thickBot="1">
      <c r="A49" s="9" t="s">
        <v>35</v>
      </c>
      <c r="B49" s="327">
        <f>SUM(B47:B48)</f>
        <v>114710.31</v>
      </c>
      <c r="C49" s="12"/>
      <c r="D49" s="12"/>
      <c r="E49" s="12"/>
      <c r="F49" s="12"/>
      <c r="G49" s="12"/>
      <c r="H49" s="12"/>
      <c r="I49" s="12"/>
      <c r="J49" s="12"/>
      <c r="K49" s="242"/>
    </row>
    <row r="50" spans="1:11">
      <c r="A50" s="526" t="s">
        <v>36</v>
      </c>
      <c r="B50" s="13"/>
      <c r="C50" s="14"/>
      <c r="D50" s="14"/>
      <c r="E50" s="14"/>
      <c r="F50" s="14"/>
      <c r="G50" s="14"/>
      <c r="H50" s="15"/>
      <c r="I50" s="15"/>
      <c r="J50" s="15"/>
      <c r="K50" s="237"/>
    </row>
    <row r="51" spans="1:11" ht="18.75" customHeight="1" thickBot="1">
      <c r="A51" s="528"/>
      <c r="B51" s="25"/>
      <c r="C51" s="26"/>
      <c r="D51" s="26"/>
      <c r="E51" s="26"/>
      <c r="F51" s="26"/>
      <c r="G51" s="26"/>
      <c r="H51" s="27"/>
      <c r="I51" s="27"/>
      <c r="J51" s="27"/>
      <c r="K51" s="239"/>
    </row>
    <row r="52" spans="1:11">
      <c r="A52" s="324" t="s">
        <v>723</v>
      </c>
      <c r="B52" s="498">
        <v>44</v>
      </c>
      <c r="C52" s="30"/>
      <c r="D52" s="30"/>
      <c r="E52" s="30"/>
      <c r="F52" s="30"/>
      <c r="G52" s="30"/>
      <c r="H52" s="30"/>
      <c r="I52" s="30"/>
      <c r="J52" s="218"/>
      <c r="K52" s="243"/>
    </row>
    <row r="53" spans="1:11" ht="15.75" thickBot="1">
      <c r="A53" s="307" t="s">
        <v>724</v>
      </c>
      <c r="B53" s="502">
        <v>22</v>
      </c>
      <c r="C53" s="268"/>
      <c r="D53" s="268"/>
      <c r="E53" s="268"/>
      <c r="F53" s="268"/>
      <c r="G53" s="268"/>
      <c r="H53" s="268"/>
      <c r="I53" s="268"/>
      <c r="J53" s="269"/>
      <c r="K53" s="270"/>
    </row>
    <row r="54" spans="1:11" ht="15.75" thickBot="1">
      <c r="A54" s="306"/>
      <c r="B54" s="500"/>
      <c r="C54" s="29"/>
      <c r="D54" s="29"/>
      <c r="E54" s="29"/>
      <c r="F54" s="29"/>
      <c r="G54" s="29"/>
      <c r="H54" s="29"/>
      <c r="I54" s="29"/>
      <c r="J54" s="219"/>
      <c r="K54" s="244"/>
    </row>
    <row r="55" spans="1:11" ht="15.75" thickBot="1">
      <c r="A55" s="306"/>
      <c r="B55" s="500"/>
      <c r="C55" s="29"/>
      <c r="D55" s="29"/>
      <c r="E55" s="29"/>
      <c r="F55" s="29"/>
      <c r="G55" s="29"/>
      <c r="H55" s="29"/>
      <c r="I55" s="29"/>
      <c r="J55" s="219"/>
      <c r="K55" s="244"/>
    </row>
    <row r="56" spans="1:11" ht="15.75" thickBot="1">
      <c r="A56" s="306"/>
      <c r="B56" s="500"/>
      <c r="C56" s="29"/>
      <c r="D56" s="29"/>
      <c r="E56" s="29"/>
      <c r="F56" s="29"/>
      <c r="G56" s="29"/>
      <c r="H56" s="29"/>
      <c r="I56" s="29"/>
      <c r="J56" s="219"/>
      <c r="K56" s="244"/>
    </row>
    <row r="57" spans="1:11" ht="15.75" thickBot="1">
      <c r="A57" s="271"/>
      <c r="B57" s="501"/>
      <c r="C57" s="29"/>
      <c r="D57" s="29"/>
      <c r="E57" s="29"/>
      <c r="F57" s="29"/>
      <c r="G57" s="29"/>
      <c r="H57" s="29"/>
      <c r="I57" s="29"/>
      <c r="J57" s="219"/>
      <c r="K57" s="244"/>
    </row>
    <row r="58" spans="1:11" ht="15.75" thickBot="1">
      <c r="A58" s="271"/>
      <c r="B58" s="501"/>
      <c r="C58" s="268"/>
      <c r="D58" s="268"/>
      <c r="E58" s="268"/>
      <c r="F58" s="268"/>
      <c r="G58" s="268"/>
      <c r="H58" s="268"/>
      <c r="I58" s="268"/>
      <c r="J58" s="269"/>
      <c r="K58" s="270"/>
    </row>
    <row r="59" spans="1:11">
      <c r="A59" s="271"/>
      <c r="B59" s="504"/>
      <c r="C59" s="268"/>
      <c r="D59" s="268"/>
      <c r="E59" s="268"/>
      <c r="F59" s="268"/>
      <c r="G59" s="268"/>
      <c r="H59" s="268"/>
      <c r="I59" s="268"/>
      <c r="J59" s="269"/>
      <c r="K59" s="270"/>
    </row>
    <row r="60" spans="1:11">
      <c r="A60" s="81" t="s">
        <v>37</v>
      </c>
      <c r="B60" s="81"/>
      <c r="C60" s="81"/>
      <c r="D60" s="81"/>
      <c r="E60" s="81"/>
      <c r="F60" s="81"/>
      <c r="G60" s="81"/>
    </row>
    <row r="61" spans="1:11">
      <c r="A61" s="81" t="s">
        <v>38</v>
      </c>
      <c r="B61" s="81"/>
      <c r="C61" s="81"/>
      <c r="D61" s="81"/>
      <c r="E61" s="81"/>
      <c r="F61" s="81"/>
      <c r="G61" s="81"/>
    </row>
    <row r="62" spans="1:11" ht="15.75" thickBot="1">
      <c r="A62" s="81" t="s">
        <v>402</v>
      </c>
      <c r="B62" s="81"/>
      <c r="C62" s="81"/>
      <c r="D62" s="81"/>
      <c r="E62" s="81"/>
      <c r="F62" s="81"/>
      <c r="G62" s="81"/>
    </row>
    <row r="63" spans="1:11" ht="60.75" thickBot="1">
      <c r="A63" s="41" t="s">
        <v>406</v>
      </c>
      <c r="B63" s="41" t="s">
        <v>404</v>
      </c>
      <c r="C63" s="43" t="s">
        <v>474</v>
      </c>
      <c r="D63" s="44" t="s">
        <v>39</v>
      </c>
      <c r="E63" s="44" t="s">
        <v>40</v>
      </c>
      <c r="F63" s="42" t="s">
        <v>41</v>
      </c>
      <c r="G63" s="80" t="s">
        <v>42</v>
      </c>
      <c r="H63" s="80" t="s">
        <v>405</v>
      </c>
      <c r="I63" s="117" t="s">
        <v>403</v>
      </c>
      <c r="J63" s="117"/>
      <c r="K63" s="246" t="s">
        <v>205</v>
      </c>
    </row>
    <row r="64" spans="1:11">
      <c r="A64" s="91" t="s">
        <v>374</v>
      </c>
      <c r="B64" s="110"/>
      <c r="C64" s="51"/>
      <c r="D64" s="52"/>
      <c r="E64" s="52"/>
      <c r="F64" s="52"/>
      <c r="G64" s="53"/>
      <c r="H64" s="53"/>
      <c r="I64" s="118"/>
      <c r="J64" s="118"/>
      <c r="K64" s="247"/>
    </row>
    <row r="65" spans="1:11" s="301" customFormat="1" ht="80.099999999999994" customHeight="1">
      <c r="A65" s="297" t="s">
        <v>683</v>
      </c>
      <c r="B65" s="295" t="s">
        <v>194</v>
      </c>
      <c r="C65" s="294" t="s">
        <v>693</v>
      </c>
      <c r="D65" s="295" t="s">
        <v>194</v>
      </c>
      <c r="E65" s="295" t="s">
        <v>194</v>
      </c>
      <c r="F65" s="295" t="s">
        <v>194</v>
      </c>
      <c r="G65" s="295"/>
      <c r="H65" s="296" t="s">
        <v>197</v>
      </c>
      <c r="I65" s="298"/>
      <c r="J65" s="298"/>
      <c r="K65" s="335"/>
    </row>
    <row r="66" spans="1:11" s="301" customFormat="1">
      <c r="A66" s="297"/>
      <c r="B66" s="295"/>
      <c r="C66" s="294"/>
      <c r="D66" s="299"/>
      <c r="E66" s="299"/>
      <c r="F66" s="300"/>
      <c r="G66" s="296"/>
      <c r="H66" s="296"/>
      <c r="I66" s="298"/>
      <c r="J66" s="298"/>
      <c r="K66" s="296"/>
    </row>
    <row r="67" spans="1:11" s="301" customFormat="1">
      <c r="A67" s="297"/>
      <c r="B67" s="295"/>
      <c r="C67" s="294"/>
      <c r="D67" s="299"/>
      <c r="E67" s="299"/>
      <c r="F67" s="300"/>
      <c r="G67" s="296"/>
      <c r="H67" s="296"/>
      <c r="I67" s="298"/>
      <c r="J67" s="298"/>
      <c r="K67" s="296"/>
    </row>
    <row r="68" spans="1:11" s="301" customFormat="1">
      <c r="A68" s="297"/>
      <c r="B68" s="295"/>
      <c r="C68" s="294"/>
      <c r="D68" s="299"/>
      <c r="E68" s="299"/>
      <c r="F68" s="300"/>
      <c r="G68" s="296"/>
      <c r="H68" s="296"/>
      <c r="I68" s="298"/>
      <c r="J68" s="298"/>
      <c r="K68" s="296"/>
    </row>
    <row r="69" spans="1:11" s="301" customFormat="1" hidden="1">
      <c r="A69" s="297"/>
      <c r="B69" s="295"/>
      <c r="C69" s="294"/>
      <c r="D69" s="299"/>
      <c r="E69" s="299"/>
      <c r="F69" s="300"/>
      <c r="G69" s="296"/>
      <c r="H69" s="296"/>
      <c r="I69" s="298"/>
      <c r="J69" s="298"/>
      <c r="K69" s="296"/>
    </row>
    <row r="70" spans="1:11" s="301" customFormat="1" hidden="1">
      <c r="A70" s="297"/>
      <c r="B70" s="295"/>
      <c r="C70" s="294"/>
      <c r="D70" s="299"/>
      <c r="E70" s="299"/>
      <c r="F70" s="300"/>
      <c r="G70" s="296"/>
      <c r="H70" s="296"/>
      <c r="I70" s="298"/>
      <c r="J70" s="298"/>
      <c r="K70" s="296"/>
    </row>
    <row r="71" spans="1:11" ht="15.75" hidden="1" thickBot="1">
      <c r="A71" s="37" t="e">
        <f>C9</f>
        <v>#N/A</v>
      </c>
      <c r="B71" s="111"/>
      <c r="C71" s="63"/>
      <c r="D71" s="64"/>
      <c r="E71" s="64"/>
      <c r="F71" s="64"/>
      <c r="G71" s="65"/>
      <c r="H71" s="65"/>
      <c r="I71" s="122"/>
      <c r="J71" s="122"/>
      <c r="K71" s="251"/>
    </row>
    <row r="72" spans="1:11" hidden="1">
      <c r="A72" s="48"/>
      <c r="B72" s="126"/>
      <c r="C72" s="136"/>
      <c r="D72" s="58"/>
      <c r="E72" s="58"/>
      <c r="F72" s="79"/>
      <c r="G72" s="59"/>
      <c r="H72" s="66"/>
      <c r="I72" s="123"/>
      <c r="J72" s="221"/>
      <c r="K72" s="248"/>
    </row>
    <row r="73" spans="1:11" hidden="1">
      <c r="A73" s="49"/>
      <c r="B73" s="127"/>
      <c r="C73" s="134"/>
      <c r="D73" s="57"/>
      <c r="E73" s="57"/>
      <c r="F73" s="77"/>
      <c r="G73" s="60"/>
      <c r="H73" s="60"/>
      <c r="I73" s="120"/>
      <c r="J73" s="120"/>
      <c r="K73" s="249"/>
    </row>
    <row r="74" spans="1:11" hidden="1">
      <c r="A74" s="49"/>
      <c r="B74" s="127"/>
      <c r="C74" s="134"/>
      <c r="D74" s="57"/>
      <c r="E74" s="57"/>
      <c r="F74" s="77"/>
      <c r="G74" s="60"/>
      <c r="H74" s="60"/>
      <c r="I74" s="120"/>
      <c r="J74" s="120"/>
      <c r="K74" s="249"/>
    </row>
    <row r="75" spans="1:11" hidden="1">
      <c r="A75" s="49"/>
      <c r="B75" s="127"/>
      <c r="C75" s="134"/>
      <c r="D75" s="57"/>
      <c r="E75" s="57"/>
      <c r="F75" s="77"/>
      <c r="G75" s="60"/>
      <c r="H75" s="60"/>
      <c r="I75" s="120"/>
      <c r="J75" s="120"/>
      <c r="K75" s="249"/>
    </row>
    <row r="76" spans="1:11" hidden="1">
      <c r="A76" s="49"/>
      <c r="B76" s="127"/>
      <c r="C76" s="134"/>
      <c r="D76" s="57"/>
      <c r="E76" s="57"/>
      <c r="F76" s="77"/>
      <c r="G76" s="60"/>
      <c r="H76" s="60"/>
      <c r="I76" s="120"/>
      <c r="J76" s="120"/>
      <c r="K76" s="249"/>
    </row>
    <row r="77" spans="1:11" ht="15.75" hidden="1" thickBot="1">
      <c r="A77" s="50"/>
      <c r="B77" s="128"/>
      <c r="C77" s="135"/>
      <c r="D77" s="61"/>
      <c r="E77" s="61"/>
      <c r="F77" s="78"/>
      <c r="G77" s="62"/>
      <c r="H77" s="62"/>
      <c r="I77" s="121"/>
      <c r="J77" s="121"/>
      <c r="K77" s="250"/>
    </row>
    <row r="78" spans="1:11" ht="15.75" hidden="1" thickBot="1">
      <c r="A78" s="1" t="e">
        <f>D9</f>
        <v>#N/A</v>
      </c>
      <c r="B78" s="112"/>
      <c r="C78" s="54"/>
      <c r="D78" s="55"/>
      <c r="E78" s="55"/>
      <c r="F78" s="55"/>
      <c r="G78" s="56"/>
      <c r="H78" s="56"/>
      <c r="I78" s="124"/>
      <c r="J78" s="124"/>
      <c r="K78" s="252"/>
    </row>
    <row r="79" spans="1:11" hidden="1">
      <c r="A79" s="38"/>
      <c r="B79" s="126"/>
      <c r="C79" s="136"/>
      <c r="D79" s="58"/>
      <c r="E79" s="58"/>
      <c r="F79" s="79"/>
      <c r="G79" s="59"/>
      <c r="H79" s="66"/>
      <c r="I79" s="123"/>
      <c r="J79" s="221"/>
      <c r="K79" s="248"/>
    </row>
    <row r="80" spans="1:11" hidden="1">
      <c r="A80" s="39"/>
      <c r="B80" s="127"/>
      <c r="C80" s="134"/>
      <c r="D80" s="57"/>
      <c r="E80" s="57"/>
      <c r="F80" s="77"/>
      <c r="G80" s="60"/>
      <c r="H80" s="60"/>
      <c r="I80" s="120"/>
      <c r="J80" s="120"/>
      <c r="K80" s="249"/>
    </row>
    <row r="81" spans="1:11" hidden="1">
      <c r="A81" s="39"/>
      <c r="B81" s="127"/>
      <c r="C81" s="134"/>
      <c r="D81" s="57"/>
      <c r="E81" s="57"/>
      <c r="F81" s="77"/>
      <c r="G81" s="60"/>
      <c r="H81" s="60"/>
      <c r="I81" s="120"/>
      <c r="J81" s="120"/>
      <c r="K81" s="249"/>
    </row>
    <row r="82" spans="1:11" hidden="1">
      <c r="A82" s="39"/>
      <c r="B82" s="127"/>
      <c r="C82" s="134"/>
      <c r="D82" s="57"/>
      <c r="E82" s="57"/>
      <c r="F82" s="77"/>
      <c r="G82" s="60"/>
      <c r="H82" s="60"/>
      <c r="I82" s="120"/>
      <c r="J82" s="120"/>
      <c r="K82" s="249"/>
    </row>
    <row r="83" spans="1:11" hidden="1">
      <c r="A83" s="39"/>
      <c r="B83" s="127"/>
      <c r="C83" s="134"/>
      <c r="D83" s="57"/>
      <c r="E83" s="57"/>
      <c r="F83" s="77"/>
      <c r="G83" s="60"/>
      <c r="H83" s="60"/>
      <c r="I83" s="120"/>
      <c r="J83" s="120"/>
      <c r="K83" s="249"/>
    </row>
    <row r="84" spans="1:11" ht="15.75" hidden="1" thickBot="1">
      <c r="A84" s="40"/>
      <c r="B84" s="128"/>
      <c r="C84" s="135"/>
      <c r="D84" s="61"/>
      <c r="E84" s="61"/>
      <c r="F84" s="78"/>
      <c r="G84" s="62"/>
      <c r="H84" s="62"/>
      <c r="I84" s="121"/>
      <c r="J84" s="121"/>
      <c r="K84" s="250"/>
    </row>
    <row r="85" spans="1:11" ht="15.75" hidden="1" thickBot="1">
      <c r="A85" s="1" t="e">
        <f>E9</f>
        <v>#N/A</v>
      </c>
      <c r="B85" s="113"/>
      <c r="C85" s="45"/>
      <c r="D85" s="46"/>
      <c r="E85" s="46"/>
      <c r="F85" s="46"/>
      <c r="G85" s="47"/>
      <c r="H85" s="47"/>
      <c r="I85" s="125"/>
      <c r="J85" s="125"/>
      <c r="K85" s="253"/>
    </row>
    <row r="86" spans="1:11" hidden="1">
      <c r="A86" s="38"/>
      <c r="B86" s="126"/>
      <c r="C86" s="136"/>
      <c r="D86" s="58"/>
      <c r="E86" s="58"/>
      <c r="F86" s="79"/>
      <c r="G86" s="59"/>
      <c r="H86" s="66"/>
      <c r="I86" s="123"/>
      <c r="J86" s="221"/>
      <c r="K86" s="248"/>
    </row>
    <row r="87" spans="1:11" hidden="1">
      <c r="A87" s="39"/>
      <c r="B87" s="127"/>
      <c r="C87" s="134"/>
      <c r="D87" s="57"/>
      <c r="E87" s="57"/>
      <c r="F87" s="77"/>
      <c r="G87" s="60"/>
      <c r="H87" s="60"/>
      <c r="I87" s="120"/>
      <c r="J87" s="120"/>
      <c r="K87" s="249"/>
    </row>
    <row r="88" spans="1:11" hidden="1">
      <c r="A88" s="39"/>
      <c r="B88" s="127"/>
      <c r="C88" s="134"/>
      <c r="D88" s="57"/>
      <c r="E88" s="57"/>
      <c r="F88" s="77"/>
      <c r="G88" s="60"/>
      <c r="H88" s="60"/>
      <c r="I88" s="120"/>
      <c r="J88" s="120"/>
      <c r="K88" s="249"/>
    </row>
    <row r="89" spans="1:11" hidden="1">
      <c r="A89" s="39"/>
      <c r="B89" s="127"/>
      <c r="C89" s="134"/>
      <c r="D89" s="57"/>
      <c r="E89" s="57"/>
      <c r="F89" s="77"/>
      <c r="G89" s="60"/>
      <c r="H89" s="60"/>
      <c r="I89" s="120"/>
      <c r="J89" s="120"/>
      <c r="K89" s="249"/>
    </row>
    <row r="90" spans="1:11" hidden="1">
      <c r="A90" s="39"/>
      <c r="B90" s="127"/>
      <c r="C90" s="134"/>
      <c r="D90" s="57"/>
      <c r="E90" s="57"/>
      <c r="F90" s="77"/>
      <c r="G90" s="60"/>
      <c r="H90" s="60"/>
      <c r="I90" s="120"/>
      <c r="J90" s="120"/>
      <c r="K90" s="249"/>
    </row>
    <row r="91" spans="1:11" ht="15.75" hidden="1" thickBot="1">
      <c r="A91" s="40"/>
      <c r="B91" s="128"/>
      <c r="C91" s="135"/>
      <c r="D91" s="61"/>
      <c r="E91" s="61"/>
      <c r="F91" s="78"/>
      <c r="G91" s="62"/>
      <c r="H91" s="62"/>
      <c r="I91" s="121"/>
      <c r="J91" s="121"/>
      <c r="K91" s="250"/>
    </row>
    <row r="92" spans="1:11" ht="15.75" hidden="1" thickBot="1">
      <c r="A92" s="1" t="e">
        <f>F9</f>
        <v>#N/A</v>
      </c>
      <c r="B92" s="113"/>
      <c r="C92" s="45"/>
      <c r="D92" s="46"/>
      <c r="E92" s="46"/>
      <c r="F92" s="46"/>
      <c r="G92" s="47"/>
      <c r="H92" s="47"/>
      <c r="I92" s="125"/>
      <c r="J92" s="125"/>
      <c r="K92" s="253"/>
    </row>
    <row r="93" spans="1:11" hidden="1">
      <c r="A93" s="38"/>
      <c r="B93" s="126"/>
      <c r="C93" s="136"/>
      <c r="D93" s="58"/>
      <c r="E93" s="58"/>
      <c r="F93" s="79"/>
      <c r="G93" s="59"/>
      <c r="H93" s="66"/>
      <c r="I93" s="123"/>
      <c r="J93" s="221"/>
      <c r="K93" s="248"/>
    </row>
    <row r="94" spans="1:11" hidden="1">
      <c r="A94" s="39"/>
      <c r="B94" s="127"/>
      <c r="C94" s="134"/>
      <c r="D94" s="57"/>
      <c r="E94" s="57"/>
      <c r="F94" s="77"/>
      <c r="G94" s="60"/>
      <c r="H94" s="60"/>
      <c r="I94" s="120"/>
      <c r="J94" s="120"/>
      <c r="K94" s="249"/>
    </row>
    <row r="95" spans="1:11" hidden="1">
      <c r="A95" s="39"/>
      <c r="B95" s="127"/>
      <c r="C95" s="134"/>
      <c r="D95" s="57"/>
      <c r="E95" s="57"/>
      <c r="F95" s="77"/>
      <c r="G95" s="60"/>
      <c r="H95" s="60"/>
      <c r="I95" s="120"/>
      <c r="J95" s="120"/>
      <c r="K95" s="249"/>
    </row>
    <row r="96" spans="1:11" hidden="1">
      <c r="A96" s="39"/>
      <c r="B96" s="127"/>
      <c r="C96" s="134"/>
      <c r="D96" s="57"/>
      <c r="E96" s="57"/>
      <c r="F96" s="77"/>
      <c r="G96" s="60"/>
      <c r="H96" s="60"/>
      <c r="I96" s="120"/>
      <c r="J96" s="120"/>
      <c r="K96" s="249"/>
    </row>
    <row r="97" spans="1:11" hidden="1">
      <c r="A97" s="39"/>
      <c r="B97" s="127"/>
      <c r="C97" s="134"/>
      <c r="D97" s="57"/>
      <c r="E97" s="57"/>
      <c r="F97" s="77"/>
      <c r="G97" s="60"/>
      <c r="H97" s="60"/>
      <c r="I97" s="120"/>
      <c r="J97" s="120"/>
      <c r="K97" s="249"/>
    </row>
    <row r="98" spans="1:11" ht="15.75" hidden="1" thickBot="1">
      <c r="A98" s="40"/>
      <c r="B98" s="128"/>
      <c r="C98" s="135"/>
      <c r="D98" s="61"/>
      <c r="E98" s="61"/>
      <c r="F98" s="78"/>
      <c r="G98" s="62"/>
      <c r="H98" s="62"/>
      <c r="I98" s="121"/>
      <c r="J98" s="121"/>
      <c r="K98" s="250"/>
    </row>
    <row r="99" spans="1:11" ht="15.75" hidden="1" thickBot="1">
      <c r="A99" s="1" t="e">
        <f>G9</f>
        <v>#N/A</v>
      </c>
      <c r="B99" s="113"/>
      <c r="C99" s="45"/>
      <c r="D99" s="46"/>
      <c r="E99" s="46"/>
      <c r="F99" s="46"/>
      <c r="G99" s="47"/>
      <c r="H99" s="47"/>
      <c r="I99" s="125"/>
      <c r="J99" s="125"/>
      <c r="K99" s="253"/>
    </row>
    <row r="100" spans="1:11" hidden="1">
      <c r="A100" s="38"/>
      <c r="B100" s="126"/>
      <c r="C100" s="136"/>
      <c r="D100" s="58"/>
      <c r="E100" s="58"/>
      <c r="F100" s="79"/>
      <c r="G100" s="59"/>
      <c r="H100" s="66"/>
      <c r="I100" s="123"/>
      <c r="J100" s="221"/>
      <c r="K100" s="248"/>
    </row>
    <row r="101" spans="1:11" hidden="1">
      <c r="A101" s="39"/>
      <c r="B101" s="127"/>
      <c r="C101" s="134"/>
      <c r="D101" s="57"/>
      <c r="E101" s="57"/>
      <c r="F101" s="77"/>
      <c r="G101" s="60"/>
      <c r="H101" s="60"/>
      <c r="I101" s="120"/>
      <c r="J101" s="120"/>
      <c r="K101" s="249"/>
    </row>
    <row r="102" spans="1:11" hidden="1">
      <c r="A102" s="39"/>
      <c r="B102" s="127"/>
      <c r="C102" s="134"/>
      <c r="D102" s="57"/>
      <c r="E102" s="57"/>
      <c r="F102" s="77"/>
      <c r="G102" s="60"/>
      <c r="H102" s="60"/>
      <c r="I102" s="120"/>
      <c r="J102" s="120"/>
      <c r="K102" s="249"/>
    </row>
    <row r="103" spans="1:11" hidden="1">
      <c r="A103" s="39"/>
      <c r="B103" s="127"/>
      <c r="C103" s="134"/>
      <c r="D103" s="57"/>
      <c r="E103" s="57"/>
      <c r="F103" s="77"/>
      <c r="G103" s="60"/>
      <c r="H103" s="60"/>
      <c r="I103" s="120"/>
      <c r="J103" s="120"/>
      <c r="K103" s="249"/>
    </row>
    <row r="104" spans="1:11" hidden="1">
      <c r="A104" s="39"/>
      <c r="B104" s="127"/>
      <c r="C104" s="134"/>
      <c r="D104" s="57"/>
      <c r="E104" s="57"/>
      <c r="F104" s="77"/>
      <c r="G104" s="60"/>
      <c r="H104" s="60"/>
      <c r="I104" s="120"/>
      <c r="J104" s="120"/>
      <c r="K104" s="249"/>
    </row>
    <row r="105" spans="1:11" ht="15.75" hidden="1" thickBot="1">
      <c r="A105" s="40"/>
      <c r="B105" s="128"/>
      <c r="C105" s="135"/>
      <c r="D105" s="61"/>
      <c r="E105" s="61"/>
      <c r="F105" s="78"/>
      <c r="G105" s="62"/>
      <c r="H105" s="62"/>
      <c r="I105" s="121"/>
      <c r="J105" s="121"/>
      <c r="K105" s="250"/>
    </row>
    <row r="106" spans="1:11" ht="15.75" hidden="1" thickBot="1">
      <c r="A106" s="1" t="e">
        <f>H9</f>
        <v>#N/A</v>
      </c>
      <c r="B106" s="113"/>
      <c r="C106" s="45"/>
      <c r="D106" s="46"/>
      <c r="E106" s="46"/>
      <c r="F106" s="46"/>
      <c r="G106" s="47"/>
      <c r="H106" s="47"/>
      <c r="I106" s="125"/>
      <c r="J106" s="125"/>
      <c r="K106" s="253"/>
    </row>
    <row r="107" spans="1:11" hidden="1">
      <c r="A107" s="38"/>
      <c r="B107" s="126"/>
      <c r="C107" s="136"/>
      <c r="D107" s="58"/>
      <c r="E107" s="58"/>
      <c r="F107" s="79"/>
      <c r="G107" s="59"/>
      <c r="H107" s="66"/>
      <c r="I107" s="123"/>
      <c r="J107" s="221"/>
      <c r="K107" s="248"/>
    </row>
    <row r="108" spans="1:11" hidden="1">
      <c r="A108" s="39"/>
      <c r="B108" s="127"/>
      <c r="C108" s="134"/>
      <c r="D108" s="57"/>
      <c r="E108" s="57"/>
      <c r="F108" s="77"/>
      <c r="G108" s="60"/>
      <c r="H108" s="60"/>
      <c r="I108" s="120"/>
      <c r="J108" s="120"/>
      <c r="K108" s="249"/>
    </row>
    <row r="109" spans="1:11" hidden="1">
      <c r="A109" s="39"/>
      <c r="B109" s="127"/>
      <c r="C109" s="134"/>
      <c r="D109" s="57"/>
      <c r="E109" s="57"/>
      <c r="F109" s="77"/>
      <c r="G109" s="60"/>
      <c r="H109" s="60"/>
      <c r="I109" s="120"/>
      <c r="J109" s="120"/>
      <c r="K109" s="249"/>
    </row>
    <row r="110" spans="1:11" hidden="1">
      <c r="A110" s="39"/>
      <c r="B110" s="127"/>
      <c r="C110" s="134"/>
      <c r="D110" s="57"/>
      <c r="E110" s="57"/>
      <c r="F110" s="77"/>
      <c r="G110" s="60"/>
      <c r="H110" s="60"/>
      <c r="I110" s="120"/>
      <c r="J110" s="120"/>
      <c r="K110" s="249"/>
    </row>
    <row r="111" spans="1:11" hidden="1">
      <c r="A111" s="39"/>
      <c r="B111" s="127"/>
      <c r="C111" s="134"/>
      <c r="D111" s="57"/>
      <c r="E111" s="57"/>
      <c r="F111" s="77"/>
      <c r="G111" s="60"/>
      <c r="H111" s="60"/>
      <c r="I111" s="120"/>
      <c r="J111" s="120"/>
      <c r="K111" s="249"/>
    </row>
    <row r="112" spans="1:11" ht="15.75" hidden="1" thickBot="1">
      <c r="A112" s="40"/>
      <c r="B112" s="128"/>
      <c r="C112" s="135"/>
      <c r="D112" s="61"/>
      <c r="E112" s="61"/>
      <c r="F112" s="78"/>
      <c r="G112" s="62"/>
      <c r="H112" s="62"/>
      <c r="I112" s="121"/>
      <c r="J112" s="121"/>
      <c r="K112" s="250"/>
    </row>
    <row r="113" spans="1:11" ht="15.75" hidden="1" thickBot="1">
      <c r="A113" s="1" t="e">
        <f>I9</f>
        <v>#N/A</v>
      </c>
      <c r="B113" s="113"/>
      <c r="C113" s="45"/>
      <c r="D113" s="46"/>
      <c r="E113" s="46"/>
      <c r="F113" s="46"/>
      <c r="G113" s="47"/>
      <c r="H113" s="47"/>
      <c r="I113" s="125"/>
      <c r="J113" s="125"/>
      <c r="K113" s="253"/>
    </row>
    <row r="114" spans="1:11" hidden="1">
      <c r="A114" s="38"/>
      <c r="B114" s="126"/>
      <c r="C114" s="136"/>
      <c r="D114" s="58"/>
      <c r="E114" s="58"/>
      <c r="F114" s="79"/>
      <c r="G114" s="59"/>
      <c r="H114" s="66"/>
      <c r="I114" s="123"/>
      <c r="J114" s="221"/>
      <c r="K114" s="248"/>
    </row>
    <row r="115" spans="1:11" hidden="1">
      <c r="A115" s="39"/>
      <c r="B115" s="127"/>
      <c r="C115" s="134"/>
      <c r="D115" s="57"/>
      <c r="E115" s="57"/>
      <c r="F115" s="77"/>
      <c r="G115" s="60"/>
      <c r="H115" s="60"/>
      <c r="I115" s="120"/>
      <c r="J115" s="120"/>
      <c r="K115" s="249"/>
    </row>
    <row r="116" spans="1:11" hidden="1">
      <c r="A116" s="39"/>
      <c r="B116" s="127"/>
      <c r="C116" s="134"/>
      <c r="D116" s="57"/>
      <c r="E116" s="57"/>
      <c r="F116" s="77"/>
      <c r="G116" s="60"/>
      <c r="H116" s="60"/>
      <c r="I116" s="120"/>
      <c r="J116" s="120"/>
      <c r="K116" s="249"/>
    </row>
    <row r="117" spans="1:11" hidden="1">
      <c r="A117" s="39"/>
      <c r="B117" s="127"/>
      <c r="C117" s="134"/>
      <c r="D117" s="57"/>
      <c r="E117" s="57"/>
      <c r="F117" s="77"/>
      <c r="G117" s="60"/>
      <c r="H117" s="60"/>
      <c r="I117" s="120"/>
      <c r="J117" s="120"/>
      <c r="K117" s="249"/>
    </row>
    <row r="118" spans="1:11" hidden="1">
      <c r="A118" s="39"/>
      <c r="B118" s="127"/>
      <c r="C118" s="134"/>
      <c r="D118" s="57"/>
      <c r="E118" s="57"/>
      <c r="F118" s="77"/>
      <c r="G118" s="60"/>
      <c r="H118" s="60"/>
      <c r="I118" s="120"/>
      <c r="J118" s="120"/>
      <c r="K118" s="249"/>
    </row>
    <row r="119" spans="1:11" ht="15.75" hidden="1" thickBot="1">
      <c r="A119" s="40"/>
      <c r="B119" s="128"/>
      <c r="C119" s="135"/>
      <c r="D119" s="61"/>
      <c r="E119" s="61"/>
      <c r="F119" s="78"/>
      <c r="G119" s="62"/>
      <c r="H119" s="62"/>
      <c r="I119" s="121"/>
      <c r="J119" s="121"/>
      <c r="K119" s="250"/>
    </row>
    <row r="120" spans="1:11" ht="15.75" hidden="1" thickBot="1">
      <c r="A120" s="1" t="e">
        <f>J9</f>
        <v>#N/A</v>
      </c>
      <c r="B120" s="113"/>
      <c r="C120" s="45"/>
      <c r="D120" s="46"/>
      <c r="E120" s="46"/>
      <c r="F120" s="46"/>
      <c r="G120" s="47"/>
      <c r="H120" s="47"/>
      <c r="I120" s="125"/>
      <c r="J120" s="125"/>
      <c r="K120" s="253"/>
    </row>
    <row r="121" spans="1:11" hidden="1">
      <c r="A121" s="38"/>
      <c r="B121" s="126"/>
      <c r="C121" s="136"/>
      <c r="D121" s="58"/>
      <c r="E121" s="58"/>
      <c r="F121" s="79"/>
      <c r="G121" s="59"/>
      <c r="H121" s="66"/>
      <c r="I121" s="123"/>
      <c r="J121" s="221"/>
      <c r="K121" s="248"/>
    </row>
    <row r="122" spans="1:11" hidden="1">
      <c r="A122" s="39"/>
      <c r="B122" s="127"/>
      <c r="C122" s="134"/>
      <c r="D122" s="57"/>
      <c r="E122" s="57"/>
      <c r="F122" s="77"/>
      <c r="G122" s="60"/>
      <c r="H122" s="60"/>
      <c r="I122" s="120"/>
      <c r="J122" s="120"/>
      <c r="K122" s="249"/>
    </row>
    <row r="123" spans="1:11" hidden="1">
      <c r="A123" s="39"/>
      <c r="B123" s="127"/>
      <c r="C123" s="134"/>
      <c r="D123" s="57"/>
      <c r="E123" s="57"/>
      <c r="F123" s="77"/>
      <c r="G123" s="60"/>
      <c r="H123" s="60"/>
      <c r="I123" s="120"/>
      <c r="J123" s="120"/>
      <c r="K123" s="249"/>
    </row>
    <row r="124" spans="1:11" hidden="1">
      <c r="A124" s="39"/>
      <c r="B124" s="127"/>
      <c r="C124" s="134"/>
      <c r="D124" s="57"/>
      <c r="E124" s="57"/>
      <c r="F124" s="77"/>
      <c r="G124" s="60"/>
      <c r="H124" s="60"/>
      <c r="I124" s="120"/>
      <c r="J124" s="120"/>
      <c r="K124" s="249"/>
    </row>
    <row r="125" spans="1:11">
      <c r="A125" s="39"/>
      <c r="B125" s="127"/>
      <c r="C125" s="134"/>
      <c r="D125" s="57"/>
      <c r="E125" s="57"/>
      <c r="F125" s="77"/>
      <c r="G125" s="60"/>
      <c r="H125" s="60"/>
      <c r="I125" s="120"/>
      <c r="J125" s="120"/>
      <c r="K125" s="249"/>
    </row>
    <row r="126" spans="1:11" ht="15.75" thickBot="1">
      <c r="A126" s="40"/>
      <c r="B126" s="128"/>
      <c r="C126" s="135"/>
      <c r="D126" s="61"/>
      <c r="E126" s="61"/>
      <c r="F126" s="78"/>
      <c r="G126" s="62"/>
      <c r="H126" s="62"/>
      <c r="I126" s="121"/>
      <c r="J126" s="121"/>
      <c r="K126" s="250"/>
    </row>
    <row r="127" spans="1:11">
      <c r="A127" s="81"/>
      <c r="B127" s="81"/>
      <c r="C127" s="81"/>
      <c r="D127" s="81"/>
      <c r="E127" s="81"/>
      <c r="F127" s="81"/>
      <c r="G127" s="81"/>
    </row>
  </sheetData>
  <mergeCells count="6">
    <mergeCell ref="A50:A51"/>
    <mergeCell ref="A7:A9"/>
    <mergeCell ref="B7:B9"/>
    <mergeCell ref="C7:K7"/>
    <mergeCell ref="K8:K9"/>
    <mergeCell ref="A34:A35"/>
  </mergeCells>
  <dataValidations count="4">
    <dataValidation type="whole" allowBlank="1" showInputMessage="1" showErrorMessage="1" sqref="B12:K19 B21:K33 C10:K10">
      <formula1>0</formula1>
      <formula2>100</formula2>
    </dataValidation>
    <dataValidation type="list" allowBlank="1" showInputMessage="1" showErrorMessage="1" sqref="H114:H119">
      <formula1>$AA$2:$AA$9</formula1>
    </dataValidation>
    <dataValidation type="list" allowBlank="1" showInputMessage="1" showErrorMessage="1" sqref="H72:H77 H107:H112 H100:H105 H93:H98 H86:H91 H79:H84">
      <formula1>$AA$2:$AA$12</formula1>
    </dataValidation>
    <dataValidation type="list" allowBlank="1" showInputMessage="1" showErrorMessage="1" sqref="K72:K77 K121:K126 K114:K119 K107:K112 K100:K105 K93:K98 K86:K91 K79:K84">
      <formula1>$AA$17:$AA$18</formula1>
    </dataValidation>
  </dataValidations>
  <pageMargins left="0.7" right="0.7" top="0.75" bottom="0.75" header="0.3" footer="0.3"/>
  <legacyDrawing r:id="rId1"/>
  <extLst>
    <ext xmlns:x14="http://schemas.microsoft.com/office/spreadsheetml/2009/9/main" uri="{CCE6A557-97BC-4b89-ADB6-D9C93CAAB3DF}">
      <x14:dataValidations xmlns:xm="http://schemas.microsoft.com/office/excel/2006/main" count="10">
        <x14:dataValidation type="list" allowBlank="1" showInputMessage="1" showErrorMessage="1">
          <x14:formula1>
            <xm:f>'Look-upSheet'!$O$2:$O$72</xm:f>
          </x14:formula1>
          <xm:sqref>B4</xm:sqref>
        </x14:dataValidation>
        <x14:dataValidation type="list" allowBlank="1" showInputMessage="1" showErrorMessage="1">
          <x14:formula1>
            <xm:f>'Look-upSheet'!$D$2:$D$25</xm:f>
          </x14:formula1>
          <xm:sqref>B3</xm:sqref>
        </x14:dataValidation>
        <x14:dataValidation type="list" allowBlank="1" showInputMessage="1" showErrorMessage="1">
          <x14:formula1>
            <xm:f>'Look-upSheet'!$B$2:$B$6</xm:f>
          </x14:formula1>
          <xm:sqref>B2</xm:sqref>
        </x14:dataValidation>
        <x14:dataValidation type="list" allowBlank="1" showInputMessage="1" showErrorMessage="1">
          <x14:formula1>
            <xm:f>'Look-upSheet'!$A$9:$A$15</xm:f>
          </x14:formula1>
          <xm:sqref>E2</xm:sqref>
        </x14:dataValidation>
        <x14:dataValidation type="list" allowBlank="1" showInputMessage="1" showErrorMessage="1">
          <x14:formula1>
            <xm:f>'Look-upSheet'!$Z$2:$Z$9</xm:f>
          </x14:formula1>
          <xm:sqref>H121:H126</xm:sqref>
        </x14:dataValidation>
        <x14:dataValidation type="list" allowBlank="1" showInputMessage="1" showErrorMessage="1">
          <x14:formula1>
            <xm:f>'Look-upSheet'!$Z$2:$Z$12</xm:f>
          </x14:formula1>
          <xm:sqref>H65:H70</xm:sqref>
        </x14:dataValidation>
        <x14:dataValidation type="list" allowBlank="1" showInputMessage="1" showErrorMessage="1">
          <x14:formula1>
            <xm:f>'Look-upSheet'!$Z$17:$Z$18</xm:f>
          </x14:formula1>
          <xm:sqref>K65:K70</xm:sqref>
        </x14:dataValidation>
        <x14:dataValidation type="list" allowBlank="1" showInputMessage="1" showErrorMessage="1">
          <x14:formula1>
            <xm:f>'Look-upSheet'!$K$2:$K$61</xm:f>
          </x14:formula1>
          <xm:sqref>C65:C70 C72:C77 C79:C84 C86:C91 C93:C98 C100:C105 C107:C112 C114:C119 C121:C126</xm:sqref>
        </x14:dataValidation>
        <x14:dataValidation type="list" allowBlank="1" showInputMessage="1" showErrorMessage="1">
          <x14:formula1>
            <xm:f>'Look-upSheet'!$A$19:$A$20</xm:f>
          </x14:formula1>
          <xm:sqref>B65:B70 D65:G70 B121:B126 B114:B119 B107:B112 B100:B105 B93:B98 B86:B91 B79:B84 B72:B77 D121:G126 D114:G119 D107:G112 D100:G105 D93:G98 D86:G91 D79:G84 D72:G77</xm:sqref>
        </x14:dataValidation>
        <x14:dataValidation type="list" allowBlank="1" showInputMessage="1" showErrorMessage="1">
          <x14:formula1>
            <xm:f>'Look-upSheet'!$U$2:$U$401</xm:f>
          </x14:formula1>
          <xm:sqref>C8:J8</xm:sqref>
        </x14:dataValidation>
      </x14:dataValidations>
    </ext>
  </extLst>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0000"/>
  </sheetPr>
  <dimension ref="A1:K127"/>
  <sheetViews>
    <sheetView topLeftCell="A40" workbookViewId="0">
      <selection activeCell="F61" sqref="F61"/>
    </sheetView>
  </sheetViews>
  <sheetFormatPr defaultColWidth="8.85546875" defaultRowHeight="15"/>
  <cols>
    <col min="1" max="1" width="37.42578125" style="3" customWidth="1"/>
    <col min="2" max="2" width="18.28515625" style="3" customWidth="1"/>
    <col min="3" max="3" width="20" style="3" customWidth="1"/>
    <col min="4" max="4" width="19.42578125" style="3" customWidth="1"/>
    <col min="5" max="5" width="21.7109375" style="3" customWidth="1"/>
    <col min="6" max="6" width="19.42578125" style="3" customWidth="1"/>
    <col min="7" max="7" width="21.7109375" style="3" customWidth="1"/>
    <col min="8" max="10" width="19.42578125" style="3" customWidth="1"/>
    <col min="11" max="11" width="28.7109375" style="240" customWidth="1"/>
    <col min="12" max="16384" width="8.85546875" style="3"/>
  </cols>
  <sheetData>
    <row r="1" spans="1:11">
      <c r="A1" s="6" t="s">
        <v>0</v>
      </c>
    </row>
    <row r="2" spans="1:11">
      <c r="A2" s="8" t="s">
        <v>384</v>
      </c>
      <c r="B2" s="92" t="s">
        <v>380</v>
      </c>
      <c r="D2" s="8" t="s">
        <v>385</v>
      </c>
      <c r="E2" s="92" t="s">
        <v>92</v>
      </c>
      <c r="F2" s="19"/>
    </row>
    <row r="3" spans="1:11">
      <c r="A3" s="8" t="s">
        <v>378</v>
      </c>
      <c r="B3" s="93" t="s">
        <v>74</v>
      </c>
      <c r="D3" s="8" t="s">
        <v>387</v>
      </c>
      <c r="E3" s="3" t="s">
        <v>361</v>
      </c>
      <c r="F3" s="7"/>
    </row>
    <row r="4" spans="1:11">
      <c r="A4" s="8" t="s">
        <v>377</v>
      </c>
      <c r="B4" s="92" t="s">
        <v>112</v>
      </c>
      <c r="D4" s="8" t="s">
        <v>196</v>
      </c>
      <c r="E4" s="3" t="s">
        <v>361</v>
      </c>
      <c r="F4" s="7" t="s">
        <v>5</v>
      </c>
      <c r="G4" s="144" t="s">
        <v>4</v>
      </c>
      <c r="H4" s="143" t="s">
        <v>5</v>
      </c>
    </row>
    <row r="5" spans="1:11">
      <c r="A5" s="261" t="s">
        <v>410</v>
      </c>
      <c r="B5" s="261"/>
      <c r="C5" s="262"/>
      <c r="D5" s="263"/>
      <c r="E5" s="19"/>
    </row>
    <row r="6" spans="1:11" ht="9" customHeight="1" thickBot="1"/>
    <row r="7" spans="1:11" ht="15.75" customHeight="1" thickBot="1">
      <c r="A7" s="532" t="s">
        <v>6</v>
      </c>
      <c r="B7" s="535" t="s">
        <v>7</v>
      </c>
      <c r="C7" s="529" t="s">
        <v>8</v>
      </c>
      <c r="D7" s="530"/>
      <c r="E7" s="530"/>
      <c r="F7" s="530"/>
      <c r="G7" s="530"/>
      <c r="H7" s="530"/>
      <c r="I7" s="530"/>
      <c r="J7" s="530"/>
      <c r="K7" s="531"/>
    </row>
    <row r="8" spans="1:11" ht="30.75" thickBot="1">
      <c r="A8" s="533"/>
      <c r="B8" s="536"/>
      <c r="C8" s="106" t="s">
        <v>9</v>
      </c>
      <c r="D8" s="106" t="s">
        <v>9</v>
      </c>
      <c r="E8" s="106" t="s">
        <v>9</v>
      </c>
      <c r="F8" s="106" t="s">
        <v>9</v>
      </c>
      <c r="G8" s="106" t="s">
        <v>9</v>
      </c>
      <c r="H8" s="106" t="s">
        <v>9</v>
      </c>
      <c r="I8" s="106" t="s">
        <v>9</v>
      </c>
      <c r="J8" s="106" t="s">
        <v>9</v>
      </c>
      <c r="K8" s="538" t="s">
        <v>671</v>
      </c>
    </row>
    <row r="9" spans="1:11" ht="15.75" thickBot="1">
      <c r="A9" s="534"/>
      <c r="B9" s="537"/>
      <c r="C9" s="106" t="e">
        <f>VLOOKUP(C8,'Look-upSheet'!U1:W513,3,FALSE)</f>
        <v>#N/A</v>
      </c>
      <c r="D9" s="106" t="e">
        <f>VLOOKUP(D8,'Look-upSheet'!V1:X513,3,FALSE)</f>
        <v>#N/A</v>
      </c>
      <c r="E9" s="106" t="e">
        <f>VLOOKUP(E8,'Look-upSheet'!W1:Z512,3,FALSE)</f>
        <v>#N/A</v>
      </c>
      <c r="F9" s="106" t="e">
        <f>VLOOKUP(F8,'Look-upSheet'!X1:AA512,3,FALSE)</f>
        <v>#N/A</v>
      </c>
      <c r="G9" s="106" t="e">
        <f>VLOOKUP(G8,'Look-upSheet'!Z1:AB512,3,FALSE)</f>
        <v>#N/A</v>
      </c>
      <c r="H9" s="106" t="e">
        <f>VLOOKUP(H8,'Look-upSheet'!AA1:AC512,3,FALSE)</f>
        <v>#N/A</v>
      </c>
      <c r="I9" s="106" t="e">
        <f>VLOOKUP(I8,'Look-upSheet'!AB1:AD512,3,FALSE)</f>
        <v>#N/A</v>
      </c>
      <c r="J9" s="106" t="e">
        <f>VLOOKUP(J8,'Look-upSheet'!AC1:AE512,3,FALSE)</f>
        <v>#N/A</v>
      </c>
      <c r="K9" s="539"/>
    </row>
    <row r="10" spans="1:11" ht="32.25" customHeight="1" thickBot="1">
      <c r="A10" s="5" t="s">
        <v>10</v>
      </c>
      <c r="B10" s="145">
        <v>1</v>
      </c>
      <c r="C10" s="2"/>
      <c r="D10" s="2"/>
      <c r="E10" s="2"/>
      <c r="F10" s="2"/>
      <c r="G10" s="2"/>
      <c r="H10" s="2"/>
      <c r="I10" s="2"/>
      <c r="J10" s="2"/>
      <c r="K10" s="228"/>
    </row>
    <row r="11" spans="1:11" ht="15.75" thickBot="1">
      <c r="A11" s="94" t="s">
        <v>11</v>
      </c>
      <c r="B11" s="95"/>
      <c r="C11" s="96"/>
      <c r="D11" s="96"/>
      <c r="E11" s="96"/>
      <c r="F11" s="96"/>
      <c r="G11" s="96"/>
      <c r="H11" s="96"/>
      <c r="I11" s="96"/>
      <c r="J11" s="96"/>
      <c r="K11" s="229"/>
    </row>
    <row r="12" spans="1:11">
      <c r="A12" s="97" t="s">
        <v>12</v>
      </c>
      <c r="B12" s="98"/>
      <c r="C12" s="99"/>
      <c r="D12" s="99"/>
      <c r="E12" s="99"/>
      <c r="F12" s="99"/>
      <c r="G12" s="99"/>
      <c r="H12" s="99"/>
      <c r="I12" s="99"/>
      <c r="J12" s="212"/>
      <c r="K12" s="230"/>
    </row>
    <row r="13" spans="1:11">
      <c r="A13" s="100" t="s">
        <v>13</v>
      </c>
      <c r="B13" s="101"/>
      <c r="C13" s="102"/>
      <c r="D13" s="102"/>
      <c r="E13" s="102"/>
      <c r="F13" s="102"/>
      <c r="G13" s="102"/>
      <c r="H13" s="102"/>
      <c r="I13" s="102"/>
      <c r="J13" s="213"/>
      <c r="K13" s="231"/>
    </row>
    <row r="14" spans="1:11">
      <c r="A14" s="100" t="s">
        <v>14</v>
      </c>
      <c r="B14" s="101"/>
      <c r="C14" s="102"/>
      <c r="D14" s="102"/>
      <c r="E14" s="102"/>
      <c r="F14" s="102"/>
      <c r="G14" s="102"/>
      <c r="H14" s="102"/>
      <c r="I14" s="102"/>
      <c r="J14" s="213"/>
      <c r="K14" s="231"/>
    </row>
    <row r="15" spans="1:11">
      <c r="A15" s="100" t="s">
        <v>15</v>
      </c>
      <c r="B15" s="101"/>
      <c r="C15" s="102"/>
      <c r="D15" s="102"/>
      <c r="E15" s="102"/>
      <c r="F15" s="102"/>
      <c r="G15" s="102"/>
      <c r="H15" s="102"/>
      <c r="I15" s="102"/>
      <c r="J15" s="213"/>
      <c r="K15" s="231"/>
    </row>
    <row r="16" spans="1:11">
      <c r="A16" s="100" t="s">
        <v>16</v>
      </c>
      <c r="B16" s="101"/>
      <c r="C16" s="102"/>
      <c r="D16" s="102"/>
      <c r="E16" s="102"/>
      <c r="F16" s="102"/>
      <c r="G16" s="102"/>
      <c r="H16" s="102"/>
      <c r="I16" s="102"/>
      <c r="J16" s="213"/>
      <c r="K16" s="231"/>
    </row>
    <row r="17" spans="1:11">
      <c r="A17" s="100" t="s">
        <v>17</v>
      </c>
      <c r="B17" s="101"/>
      <c r="C17" s="102"/>
      <c r="D17" s="102"/>
      <c r="E17" s="102"/>
      <c r="F17" s="102"/>
      <c r="G17" s="102"/>
      <c r="H17" s="102"/>
      <c r="I17" s="102"/>
      <c r="J17" s="213"/>
      <c r="K17" s="231"/>
    </row>
    <row r="18" spans="1:11">
      <c r="A18" s="100" t="s">
        <v>18</v>
      </c>
      <c r="B18" s="101"/>
      <c r="C18" s="102"/>
      <c r="D18" s="102"/>
      <c r="E18" s="102"/>
      <c r="F18" s="102"/>
      <c r="G18" s="102"/>
      <c r="H18" s="102"/>
      <c r="I18" s="102"/>
      <c r="J18" s="213"/>
      <c r="K18" s="231"/>
    </row>
    <row r="19" spans="1:11" ht="17.25" customHeight="1" thickBot="1">
      <c r="A19" s="103" t="s">
        <v>19</v>
      </c>
      <c r="B19" s="104"/>
      <c r="C19" s="105"/>
      <c r="D19" s="105"/>
      <c r="E19" s="105"/>
      <c r="F19" s="105"/>
      <c r="G19" s="105"/>
      <c r="H19" s="105"/>
      <c r="I19" s="105"/>
      <c r="J19" s="214"/>
      <c r="K19" s="232"/>
    </row>
    <row r="20" spans="1:11" ht="15.75" thickBot="1">
      <c r="A20" s="5" t="s">
        <v>20</v>
      </c>
      <c r="B20" s="21"/>
      <c r="C20" s="24"/>
      <c r="D20" s="24"/>
      <c r="E20" s="24"/>
      <c r="F20" s="24"/>
      <c r="G20" s="24"/>
      <c r="H20" s="24"/>
      <c r="I20" s="24"/>
      <c r="J20" s="24"/>
      <c r="K20" s="233"/>
    </row>
    <row r="21" spans="1:11">
      <c r="A21" s="115" t="s">
        <v>392</v>
      </c>
      <c r="B21" s="22"/>
      <c r="C21" s="107"/>
      <c r="D21" s="107"/>
      <c r="E21" s="107"/>
      <c r="F21" s="107"/>
      <c r="G21" s="107"/>
      <c r="H21" s="107"/>
      <c r="I21" s="107"/>
      <c r="J21" s="215"/>
      <c r="K21" s="234"/>
    </row>
    <row r="22" spans="1:11">
      <c r="A22" s="116" t="s">
        <v>393</v>
      </c>
      <c r="B22" s="23"/>
      <c r="C22" s="108"/>
      <c r="D22" s="108"/>
      <c r="E22" s="108"/>
      <c r="F22" s="108"/>
      <c r="G22" s="108"/>
      <c r="H22" s="108"/>
      <c r="I22" s="108"/>
      <c r="J22" s="216"/>
      <c r="K22" s="235"/>
    </row>
    <row r="23" spans="1:11">
      <c r="A23" s="116" t="s">
        <v>394</v>
      </c>
      <c r="B23" s="23">
        <v>30</v>
      </c>
      <c r="C23" s="108"/>
      <c r="D23" s="108"/>
      <c r="E23" s="108"/>
      <c r="F23" s="108"/>
      <c r="G23" s="108"/>
      <c r="H23" s="108"/>
      <c r="I23" s="108"/>
      <c r="J23" s="216"/>
      <c r="K23" s="235"/>
    </row>
    <row r="24" spans="1:11">
      <c r="A24" s="116" t="s">
        <v>395</v>
      </c>
      <c r="B24" s="23">
        <v>30</v>
      </c>
      <c r="C24" s="108"/>
      <c r="D24" s="108"/>
      <c r="E24" s="108"/>
      <c r="F24" s="108"/>
      <c r="G24" s="108"/>
      <c r="H24" s="108"/>
      <c r="I24" s="108"/>
      <c r="J24" s="216"/>
      <c r="K24" s="235"/>
    </row>
    <row r="25" spans="1:11">
      <c r="A25" s="116" t="s">
        <v>396</v>
      </c>
      <c r="B25" s="23"/>
      <c r="C25" s="108"/>
      <c r="D25" s="108"/>
      <c r="E25" s="108"/>
      <c r="F25" s="108"/>
      <c r="G25" s="108"/>
      <c r="H25" s="108"/>
      <c r="I25" s="108"/>
      <c r="J25" s="216"/>
      <c r="K25" s="235"/>
    </row>
    <row r="26" spans="1:11">
      <c r="A26" s="116" t="s">
        <v>397</v>
      </c>
      <c r="B26" s="23"/>
      <c r="C26" s="108"/>
      <c r="D26" s="108"/>
      <c r="E26" s="108"/>
      <c r="F26" s="108"/>
      <c r="G26" s="108"/>
      <c r="H26" s="108"/>
      <c r="I26" s="108"/>
      <c r="J26" s="216"/>
      <c r="K26" s="235"/>
    </row>
    <row r="27" spans="1:11">
      <c r="A27" s="116" t="s">
        <v>398</v>
      </c>
      <c r="B27" s="23">
        <v>40</v>
      </c>
      <c r="C27" s="108"/>
      <c r="D27" s="108"/>
      <c r="E27" s="108"/>
      <c r="F27" s="108"/>
      <c r="G27" s="108"/>
      <c r="H27" s="108"/>
      <c r="I27" s="108"/>
      <c r="J27" s="216"/>
      <c r="K27" s="235"/>
    </row>
    <row r="28" spans="1:11">
      <c r="A28" s="116" t="s">
        <v>399</v>
      </c>
      <c r="B28" s="23"/>
      <c r="C28" s="108"/>
      <c r="D28" s="108"/>
      <c r="E28" s="108"/>
      <c r="F28" s="108"/>
      <c r="G28" s="108"/>
      <c r="H28" s="108"/>
      <c r="I28" s="108"/>
      <c r="J28" s="216"/>
      <c r="K28" s="235"/>
    </row>
    <row r="29" spans="1:11">
      <c r="A29" s="116" t="s">
        <v>400</v>
      </c>
      <c r="B29" s="23"/>
      <c r="C29" s="108"/>
      <c r="D29" s="108"/>
      <c r="E29" s="108"/>
      <c r="F29" s="108"/>
      <c r="G29" s="108"/>
      <c r="H29" s="108"/>
      <c r="I29" s="108"/>
      <c r="J29" s="216"/>
      <c r="K29" s="235"/>
    </row>
    <row r="30" spans="1:11">
      <c r="A30" s="114" t="s">
        <v>401</v>
      </c>
      <c r="B30" s="28"/>
      <c r="C30" s="109"/>
      <c r="D30" s="109"/>
      <c r="E30" s="109"/>
      <c r="F30" s="109"/>
      <c r="G30" s="109"/>
      <c r="H30" s="109"/>
      <c r="I30" s="109"/>
      <c r="J30" s="217"/>
      <c r="K30" s="236"/>
    </row>
    <row r="31" spans="1:11">
      <c r="A31" s="114" t="s">
        <v>401</v>
      </c>
      <c r="B31" s="28"/>
      <c r="C31" s="109"/>
      <c r="D31" s="109"/>
      <c r="E31" s="109"/>
      <c r="F31" s="109"/>
      <c r="G31" s="109"/>
      <c r="H31" s="109"/>
      <c r="I31" s="109"/>
      <c r="J31" s="217"/>
      <c r="K31" s="236"/>
    </row>
    <row r="32" spans="1:11">
      <c r="A32" s="114" t="s">
        <v>401</v>
      </c>
      <c r="B32" s="28"/>
      <c r="C32" s="109"/>
      <c r="D32" s="109"/>
      <c r="E32" s="109"/>
      <c r="F32" s="109"/>
      <c r="G32" s="109"/>
      <c r="H32" s="109"/>
      <c r="I32" s="109"/>
      <c r="J32" s="217"/>
      <c r="K32" s="236"/>
    </row>
    <row r="33" spans="1:11" ht="15.75" thickBot="1">
      <c r="A33" s="114" t="s">
        <v>401</v>
      </c>
      <c r="B33" s="28"/>
      <c r="C33" s="109"/>
      <c r="D33" s="109"/>
      <c r="E33" s="109"/>
      <c r="F33" s="109"/>
      <c r="G33" s="109"/>
      <c r="H33" s="109"/>
      <c r="I33" s="109"/>
      <c r="J33" s="217"/>
      <c r="K33" s="236"/>
    </row>
    <row r="34" spans="1:11">
      <c r="A34" s="526" t="s">
        <v>21</v>
      </c>
      <c r="B34" s="13"/>
      <c r="C34" s="14"/>
      <c r="D34" s="14"/>
      <c r="E34" s="14"/>
      <c r="F34" s="14"/>
      <c r="G34" s="14"/>
      <c r="H34" s="14"/>
      <c r="I34" s="14"/>
      <c r="J34" s="14"/>
      <c r="K34" s="237"/>
    </row>
    <row r="35" spans="1:11" ht="18.75" customHeight="1" thickBot="1">
      <c r="A35" s="527"/>
      <c r="B35" s="16"/>
      <c r="C35" s="17"/>
      <c r="D35" s="17"/>
      <c r="E35" s="17"/>
      <c r="F35" s="17"/>
      <c r="G35" s="17"/>
      <c r="H35" s="17"/>
      <c r="I35" s="17"/>
      <c r="J35" s="17"/>
      <c r="K35" s="238"/>
    </row>
    <row r="36" spans="1:11" ht="15.75" thickBot="1">
      <c r="A36" s="9" t="s">
        <v>22</v>
      </c>
      <c r="B36" s="10"/>
      <c r="C36" s="10"/>
      <c r="D36" s="10"/>
      <c r="E36" s="10"/>
      <c r="F36" s="10"/>
      <c r="G36" s="10"/>
      <c r="H36" s="10"/>
      <c r="I36" s="10"/>
      <c r="J36" s="10"/>
      <c r="K36" s="241"/>
    </row>
    <row r="37" spans="1:11" ht="15.75" thickBot="1">
      <c r="A37" s="11" t="s">
        <v>23</v>
      </c>
      <c r="B37" s="327">
        <v>41857.200000000004</v>
      </c>
      <c r="C37" s="12"/>
      <c r="D37" s="12"/>
      <c r="E37" s="12"/>
      <c r="F37" s="12"/>
      <c r="G37" s="12"/>
      <c r="H37" s="12"/>
      <c r="I37" s="12"/>
      <c r="J37" s="12"/>
      <c r="K37" s="242"/>
    </row>
    <row r="38" spans="1:11" ht="15.75" thickBot="1">
      <c r="A38" s="11" t="s">
        <v>24</v>
      </c>
      <c r="B38" s="327">
        <v>0</v>
      </c>
      <c r="C38" s="12"/>
      <c r="D38" s="12"/>
      <c r="E38" s="12"/>
      <c r="F38" s="12"/>
      <c r="G38" s="12"/>
      <c r="H38" s="12"/>
      <c r="I38" s="12"/>
      <c r="J38" s="12"/>
      <c r="K38" s="242"/>
    </row>
    <row r="39" spans="1:11" ht="15.75" thickBot="1">
      <c r="A39" s="9" t="s">
        <v>25</v>
      </c>
      <c r="B39" s="327">
        <v>0</v>
      </c>
      <c r="C39" s="12"/>
      <c r="D39" s="12"/>
      <c r="E39" s="12"/>
      <c r="F39" s="12"/>
      <c r="G39" s="12"/>
      <c r="H39" s="12"/>
      <c r="I39" s="12"/>
      <c r="J39" s="12"/>
      <c r="K39" s="242"/>
    </row>
    <row r="40" spans="1:11" ht="15.75" thickBot="1">
      <c r="A40" s="9" t="s">
        <v>26</v>
      </c>
      <c r="B40" s="327">
        <v>0</v>
      </c>
      <c r="C40" s="12"/>
      <c r="D40" s="12"/>
      <c r="E40" s="12"/>
      <c r="F40" s="12"/>
      <c r="G40" s="12"/>
      <c r="H40" s="12"/>
      <c r="I40" s="12"/>
      <c r="J40" s="12"/>
      <c r="K40" s="242"/>
    </row>
    <row r="41" spans="1:11" ht="15.75" thickBot="1">
      <c r="A41" s="9" t="s">
        <v>27</v>
      </c>
      <c r="B41" s="327"/>
      <c r="C41" s="12"/>
      <c r="D41" s="12"/>
      <c r="E41" s="12"/>
      <c r="F41" s="12"/>
      <c r="G41" s="12"/>
      <c r="H41" s="12"/>
      <c r="I41" s="12"/>
      <c r="J41" s="12"/>
      <c r="K41" s="242"/>
    </row>
    <row r="42" spans="1:11" ht="15.75" thickBot="1">
      <c r="A42" s="11" t="s">
        <v>28</v>
      </c>
      <c r="B42" s="327"/>
      <c r="C42" s="12"/>
      <c r="D42" s="12"/>
      <c r="E42" s="12"/>
      <c r="F42" s="12"/>
      <c r="G42" s="12"/>
      <c r="H42" s="12"/>
      <c r="I42" s="12"/>
      <c r="J42" s="12"/>
      <c r="K42" s="242"/>
    </row>
    <row r="43" spans="1:11" ht="15.75" thickBot="1">
      <c r="A43" s="11" t="s">
        <v>29</v>
      </c>
      <c r="B43" s="327"/>
      <c r="C43" s="12"/>
      <c r="D43" s="12"/>
      <c r="E43" s="12"/>
      <c r="F43" s="12"/>
      <c r="G43" s="12"/>
      <c r="H43" s="12"/>
      <c r="I43" s="12"/>
      <c r="J43" s="12"/>
      <c r="K43" s="242"/>
    </row>
    <row r="44" spans="1:11" ht="15.75" thickBot="1">
      <c r="A44" s="11" t="s">
        <v>30</v>
      </c>
      <c r="B44" s="327">
        <v>8000</v>
      </c>
      <c r="C44" s="12"/>
      <c r="D44" s="12"/>
      <c r="E44" s="12"/>
      <c r="F44" s="12"/>
      <c r="G44" s="12"/>
      <c r="H44" s="12"/>
      <c r="I44" s="12"/>
      <c r="J44" s="12"/>
      <c r="K44" s="242"/>
    </row>
    <row r="45" spans="1:11" ht="15.75" thickBot="1">
      <c r="A45" s="9" t="s">
        <v>31</v>
      </c>
      <c r="B45" s="327">
        <v>5400</v>
      </c>
      <c r="C45" s="12"/>
      <c r="D45" s="12"/>
      <c r="E45" s="12"/>
      <c r="F45" s="12"/>
      <c r="G45" s="12"/>
      <c r="H45" s="12"/>
      <c r="I45" s="12"/>
      <c r="J45" s="12"/>
      <c r="K45" s="242"/>
    </row>
    <row r="46" spans="1:11" ht="15.75" thickBot="1">
      <c r="A46" s="9" t="s">
        <v>32</v>
      </c>
      <c r="B46" s="327"/>
      <c r="C46" s="12"/>
      <c r="D46" s="12"/>
      <c r="E46" s="12"/>
      <c r="F46" s="12"/>
      <c r="G46" s="12"/>
      <c r="H46" s="12"/>
      <c r="I46" s="12"/>
      <c r="J46" s="12"/>
      <c r="K46" s="242"/>
    </row>
    <row r="47" spans="1:11" ht="15.75" thickBot="1">
      <c r="A47" s="9" t="s">
        <v>33</v>
      </c>
      <c r="B47" s="327">
        <f>SUM(B37:B46)</f>
        <v>55257.200000000004</v>
      </c>
      <c r="C47" s="12"/>
      <c r="D47" s="12"/>
      <c r="E47" s="12"/>
      <c r="F47" s="12"/>
      <c r="G47" s="12"/>
      <c r="H47" s="12"/>
      <c r="I47" s="12"/>
      <c r="J47" s="12"/>
      <c r="K47" s="242"/>
    </row>
    <row r="48" spans="1:11" ht="15.75" thickBot="1">
      <c r="A48" s="9" t="s">
        <v>34</v>
      </c>
      <c r="B48" s="327">
        <f>B47*0.37</f>
        <v>20445.164000000001</v>
      </c>
      <c r="C48" s="12"/>
      <c r="D48" s="12"/>
      <c r="E48" s="12"/>
      <c r="F48" s="12"/>
      <c r="G48" s="12"/>
      <c r="H48" s="12"/>
      <c r="I48" s="12"/>
      <c r="J48" s="12"/>
      <c r="K48" s="242"/>
    </row>
    <row r="49" spans="1:11" ht="15.75" thickBot="1">
      <c r="A49" s="9" t="s">
        <v>35</v>
      </c>
      <c r="B49" s="327">
        <f>SUM(B47:B48)</f>
        <v>75702.364000000001</v>
      </c>
      <c r="C49" s="12"/>
      <c r="D49" s="12"/>
      <c r="E49" s="12"/>
      <c r="F49" s="12"/>
      <c r="G49" s="12"/>
      <c r="H49" s="12"/>
      <c r="I49" s="12"/>
      <c r="J49" s="12"/>
      <c r="K49" s="242"/>
    </row>
    <row r="50" spans="1:11">
      <c r="A50" s="526" t="s">
        <v>36</v>
      </c>
      <c r="B50" s="13"/>
      <c r="C50" s="14"/>
      <c r="D50" s="14"/>
      <c r="E50" s="14"/>
      <c r="F50" s="14"/>
      <c r="G50" s="14"/>
      <c r="H50" s="15"/>
      <c r="I50" s="15"/>
      <c r="J50" s="15"/>
      <c r="K50" s="237"/>
    </row>
    <row r="51" spans="1:11" ht="18.75" customHeight="1" thickBot="1">
      <c r="A51" s="528"/>
      <c r="B51" s="25"/>
      <c r="C51" s="26"/>
      <c r="D51" s="26"/>
      <c r="E51" s="26"/>
      <c r="F51" s="26"/>
      <c r="G51" s="26"/>
      <c r="H51" s="27"/>
      <c r="I51" s="27"/>
      <c r="J51" s="27"/>
      <c r="K51" s="239"/>
    </row>
    <row r="52" spans="1:11" ht="15.75" thickBot="1">
      <c r="A52" s="306" t="s">
        <v>361</v>
      </c>
      <c r="B52" s="496">
        <v>13.2</v>
      </c>
      <c r="C52" s="30"/>
      <c r="D52" s="30"/>
      <c r="E52" s="30"/>
      <c r="F52" s="30"/>
      <c r="G52" s="30"/>
      <c r="H52" s="30"/>
      <c r="I52" s="30"/>
      <c r="J52" s="218"/>
      <c r="K52" s="243"/>
    </row>
    <row r="53" spans="1:11" ht="15.75" thickBot="1">
      <c r="A53" s="306" t="s">
        <v>701</v>
      </c>
      <c r="B53" s="497">
        <v>44</v>
      </c>
      <c r="C53" s="29"/>
      <c r="D53" s="29"/>
      <c r="E53" s="29"/>
      <c r="F53" s="29"/>
      <c r="G53" s="29"/>
      <c r="H53" s="29"/>
      <c r="I53" s="29"/>
      <c r="J53" s="219"/>
      <c r="K53" s="244"/>
    </row>
    <row r="54" spans="1:11" ht="15.75" thickBot="1">
      <c r="A54" s="306" t="s">
        <v>701</v>
      </c>
      <c r="B54" s="497">
        <v>44</v>
      </c>
      <c r="C54" s="29"/>
      <c r="D54" s="29"/>
      <c r="E54" s="29"/>
      <c r="F54" s="29"/>
      <c r="G54" s="29"/>
      <c r="H54" s="29"/>
      <c r="I54" s="29"/>
      <c r="J54" s="219"/>
      <c r="K54" s="244"/>
    </row>
    <row r="55" spans="1:11" ht="15.75" thickBot="1">
      <c r="A55" s="306" t="s">
        <v>702</v>
      </c>
      <c r="B55" s="497">
        <v>4.4000000000000004</v>
      </c>
      <c r="C55" s="29"/>
      <c r="D55" s="29"/>
      <c r="E55" s="29"/>
      <c r="F55" s="29"/>
      <c r="G55" s="29"/>
      <c r="H55" s="29"/>
      <c r="I55" s="29"/>
      <c r="J55" s="219"/>
      <c r="K55" s="244"/>
    </row>
    <row r="56" spans="1:11" ht="15.75" thickBot="1">
      <c r="A56" s="306" t="s">
        <v>703</v>
      </c>
      <c r="B56" s="497"/>
      <c r="C56" s="29"/>
      <c r="D56" s="29"/>
      <c r="E56" s="29"/>
      <c r="F56" s="29"/>
      <c r="G56" s="29"/>
      <c r="H56" s="29"/>
      <c r="I56" s="29"/>
      <c r="J56" s="219"/>
      <c r="K56" s="244"/>
    </row>
    <row r="57" spans="1:11">
      <c r="A57" s="35"/>
      <c r="B57" s="33"/>
      <c r="C57" s="29"/>
      <c r="D57" s="29"/>
      <c r="E57" s="29"/>
      <c r="F57" s="29"/>
      <c r="G57" s="29"/>
      <c r="H57" s="29"/>
      <c r="I57" s="29"/>
      <c r="J57" s="219"/>
      <c r="K57" s="244"/>
    </row>
    <row r="58" spans="1:11" ht="15.75" thickBot="1">
      <c r="A58" s="36"/>
      <c r="B58" s="34"/>
      <c r="C58" s="31"/>
      <c r="D58" s="31"/>
      <c r="E58" s="31"/>
      <c r="F58" s="31"/>
      <c r="G58" s="31"/>
      <c r="H58" s="31"/>
      <c r="I58" s="31"/>
      <c r="J58" s="220"/>
      <c r="K58" s="245"/>
    </row>
    <row r="60" spans="1:11">
      <c r="A60" s="81" t="s">
        <v>37</v>
      </c>
      <c r="B60" s="81"/>
      <c r="C60" s="81"/>
      <c r="D60" s="81"/>
      <c r="E60" s="81"/>
      <c r="F60" s="81"/>
      <c r="G60" s="81"/>
    </row>
    <row r="61" spans="1:11">
      <c r="A61" s="81" t="s">
        <v>38</v>
      </c>
      <c r="B61" s="81"/>
      <c r="C61" s="81"/>
      <c r="D61" s="81"/>
      <c r="E61" s="81"/>
      <c r="F61" s="81"/>
      <c r="G61" s="81"/>
    </row>
    <row r="62" spans="1:11" ht="15.75" thickBot="1">
      <c r="A62" s="81" t="s">
        <v>402</v>
      </c>
      <c r="B62" s="81"/>
      <c r="C62" s="81"/>
      <c r="D62" s="81"/>
      <c r="E62" s="81"/>
      <c r="F62" s="81"/>
      <c r="G62" s="81"/>
    </row>
    <row r="63" spans="1:11" ht="60.75" thickBot="1">
      <c r="A63" s="41" t="s">
        <v>406</v>
      </c>
      <c r="B63" s="41" t="s">
        <v>404</v>
      </c>
      <c r="C63" s="43" t="s">
        <v>474</v>
      </c>
      <c r="D63" s="44" t="s">
        <v>39</v>
      </c>
      <c r="E63" s="44" t="s">
        <v>40</v>
      </c>
      <c r="F63" s="42" t="s">
        <v>41</v>
      </c>
      <c r="G63" s="80" t="s">
        <v>42</v>
      </c>
      <c r="H63" s="80" t="s">
        <v>405</v>
      </c>
      <c r="I63" s="117" t="s">
        <v>403</v>
      </c>
      <c r="J63" s="117"/>
      <c r="K63" s="246" t="s">
        <v>205</v>
      </c>
    </row>
    <row r="64" spans="1:11" ht="15.75" thickBot="1">
      <c r="A64" s="91" t="s">
        <v>374</v>
      </c>
      <c r="B64" s="110"/>
      <c r="C64" s="51"/>
      <c r="D64" s="52"/>
      <c r="E64" s="52"/>
      <c r="F64" s="52"/>
      <c r="G64" s="53"/>
      <c r="H64" s="53"/>
      <c r="I64" s="118"/>
      <c r="J64" s="118"/>
      <c r="K64" s="247"/>
    </row>
    <row r="65" spans="1:11" ht="75">
      <c r="A65" s="297" t="s">
        <v>683</v>
      </c>
      <c r="B65" s="295" t="s">
        <v>194</v>
      </c>
      <c r="C65" s="294" t="s">
        <v>693</v>
      </c>
      <c r="D65" s="295" t="s">
        <v>194</v>
      </c>
      <c r="E65" s="295" t="s">
        <v>194</v>
      </c>
      <c r="F65" s="295" t="s">
        <v>194</v>
      </c>
      <c r="G65" s="295"/>
      <c r="H65" s="296" t="s">
        <v>197</v>
      </c>
      <c r="I65" s="119"/>
      <c r="J65" s="119"/>
      <c r="K65" s="338"/>
    </row>
    <row r="66" spans="1:11">
      <c r="A66" s="49"/>
      <c r="B66" s="127"/>
      <c r="C66" s="134"/>
      <c r="D66" s="127"/>
      <c r="E66" s="127"/>
      <c r="F66" s="127"/>
      <c r="G66" s="127"/>
      <c r="H66" s="60"/>
      <c r="I66" s="120"/>
      <c r="J66" s="120"/>
      <c r="K66" s="249"/>
    </row>
    <row r="67" spans="1:11">
      <c r="A67" s="49"/>
      <c r="B67" s="127"/>
      <c r="C67" s="134"/>
      <c r="D67" s="127"/>
      <c r="E67" s="127"/>
      <c r="F67" s="127"/>
      <c r="G67" s="127"/>
      <c r="H67" s="60"/>
      <c r="I67" s="120"/>
      <c r="J67" s="120"/>
      <c r="K67" s="249"/>
    </row>
    <row r="68" spans="1:11">
      <c r="A68" s="49"/>
      <c r="B68" s="127"/>
      <c r="C68" s="134"/>
      <c r="D68" s="127"/>
      <c r="E68" s="127"/>
      <c r="F68" s="127"/>
      <c r="G68" s="127"/>
      <c r="H68" s="60"/>
      <c r="I68" s="120"/>
      <c r="J68" s="120"/>
      <c r="K68" s="249"/>
    </row>
    <row r="69" spans="1:11">
      <c r="A69" s="49"/>
      <c r="B69" s="127"/>
      <c r="C69" s="134"/>
      <c r="D69" s="127"/>
      <c r="E69" s="127"/>
      <c r="F69" s="127"/>
      <c r="G69" s="127"/>
      <c r="H69" s="60"/>
      <c r="I69" s="120"/>
      <c r="J69" s="120"/>
      <c r="K69" s="249"/>
    </row>
    <row r="70" spans="1:11" ht="15.75" hidden="1" thickBot="1">
      <c r="A70" s="50"/>
      <c r="B70" s="128"/>
      <c r="C70" s="135"/>
      <c r="D70" s="128"/>
      <c r="E70" s="128"/>
      <c r="F70" s="128"/>
      <c r="G70" s="128"/>
      <c r="H70" s="62"/>
      <c r="I70" s="121"/>
      <c r="J70" s="121"/>
      <c r="K70" s="250"/>
    </row>
    <row r="71" spans="1:11" ht="15.75" hidden="1" thickBot="1">
      <c r="A71" s="37" t="e">
        <f>C9</f>
        <v>#N/A</v>
      </c>
      <c r="B71" s="111"/>
      <c r="C71" s="63"/>
      <c r="D71" s="64"/>
      <c r="E71" s="64"/>
      <c r="F71" s="64"/>
      <c r="G71" s="65"/>
      <c r="H71" s="65"/>
      <c r="I71" s="122"/>
      <c r="J71" s="122"/>
      <c r="K71" s="251"/>
    </row>
    <row r="72" spans="1:11" hidden="1">
      <c r="A72" s="48"/>
      <c r="B72" s="126"/>
      <c r="C72" s="136"/>
      <c r="D72" s="58"/>
      <c r="E72" s="58"/>
      <c r="F72" s="79"/>
      <c r="G72" s="59"/>
      <c r="H72" s="66"/>
      <c r="I72" s="123"/>
      <c r="J72" s="221"/>
      <c r="K72" s="248"/>
    </row>
    <row r="73" spans="1:11" hidden="1">
      <c r="A73" s="49"/>
      <c r="B73" s="127"/>
      <c r="C73" s="134"/>
      <c r="D73" s="57"/>
      <c r="E73" s="57"/>
      <c r="F73" s="77"/>
      <c r="G73" s="60"/>
      <c r="H73" s="60"/>
      <c r="I73" s="120"/>
      <c r="J73" s="120"/>
      <c r="K73" s="249"/>
    </row>
    <row r="74" spans="1:11" hidden="1">
      <c r="A74" s="49"/>
      <c r="B74" s="127"/>
      <c r="C74" s="134"/>
      <c r="D74" s="57"/>
      <c r="E74" s="57"/>
      <c r="F74" s="77"/>
      <c r="G74" s="60"/>
      <c r="H74" s="60"/>
      <c r="I74" s="120"/>
      <c r="J74" s="120"/>
      <c r="K74" s="249"/>
    </row>
    <row r="75" spans="1:11" hidden="1">
      <c r="A75" s="49"/>
      <c r="B75" s="127"/>
      <c r="C75" s="134"/>
      <c r="D75" s="57"/>
      <c r="E75" s="57"/>
      <c r="F75" s="77"/>
      <c r="G75" s="60"/>
      <c r="H75" s="60"/>
      <c r="I75" s="120"/>
      <c r="J75" s="120"/>
      <c r="K75" s="249"/>
    </row>
    <row r="76" spans="1:11" hidden="1">
      <c r="A76" s="49"/>
      <c r="B76" s="127"/>
      <c r="C76" s="134"/>
      <c r="D76" s="57"/>
      <c r="E76" s="57"/>
      <c r="F76" s="77"/>
      <c r="G76" s="60"/>
      <c r="H76" s="60"/>
      <c r="I76" s="120"/>
      <c r="J76" s="120"/>
      <c r="K76" s="249"/>
    </row>
    <row r="77" spans="1:11" ht="15.75" hidden="1" thickBot="1">
      <c r="A77" s="50"/>
      <c r="B77" s="128"/>
      <c r="C77" s="135"/>
      <c r="D77" s="61"/>
      <c r="E77" s="61"/>
      <c r="F77" s="78"/>
      <c r="G77" s="62"/>
      <c r="H77" s="62"/>
      <c r="I77" s="121"/>
      <c r="J77" s="121"/>
      <c r="K77" s="250"/>
    </row>
    <row r="78" spans="1:11" ht="15.75" hidden="1" thickBot="1">
      <c r="A78" s="1" t="e">
        <f>D9</f>
        <v>#N/A</v>
      </c>
      <c r="B78" s="112"/>
      <c r="C78" s="54"/>
      <c r="D78" s="55"/>
      <c r="E78" s="55"/>
      <c r="F78" s="55"/>
      <c r="G78" s="56"/>
      <c r="H78" s="56"/>
      <c r="I78" s="124"/>
      <c r="J78" s="124"/>
      <c r="K78" s="252"/>
    </row>
    <row r="79" spans="1:11" hidden="1">
      <c r="A79" s="38"/>
      <c r="B79" s="126"/>
      <c r="C79" s="136"/>
      <c r="D79" s="58"/>
      <c r="E79" s="58"/>
      <c r="F79" s="79"/>
      <c r="G79" s="59"/>
      <c r="H79" s="66"/>
      <c r="I79" s="123"/>
      <c r="J79" s="221"/>
      <c r="K79" s="248"/>
    </row>
    <row r="80" spans="1:11" hidden="1">
      <c r="A80" s="39"/>
      <c r="B80" s="127"/>
      <c r="C80" s="134"/>
      <c r="D80" s="57"/>
      <c r="E80" s="57"/>
      <c r="F80" s="77"/>
      <c r="G80" s="60"/>
      <c r="H80" s="60"/>
      <c r="I80" s="120"/>
      <c r="J80" s="120"/>
      <c r="K80" s="249"/>
    </row>
    <row r="81" spans="1:11" hidden="1">
      <c r="A81" s="39"/>
      <c r="B81" s="127"/>
      <c r="C81" s="134"/>
      <c r="D81" s="57"/>
      <c r="E81" s="57"/>
      <c r="F81" s="77"/>
      <c r="G81" s="60"/>
      <c r="H81" s="60"/>
      <c r="I81" s="120"/>
      <c r="J81" s="120"/>
      <c r="K81" s="249"/>
    </row>
    <row r="82" spans="1:11" hidden="1">
      <c r="A82" s="39"/>
      <c r="B82" s="127"/>
      <c r="C82" s="134"/>
      <c r="D82" s="57"/>
      <c r="E82" s="57"/>
      <c r="F82" s="77"/>
      <c r="G82" s="60"/>
      <c r="H82" s="60"/>
      <c r="I82" s="120"/>
      <c r="J82" s="120"/>
      <c r="K82" s="249"/>
    </row>
    <row r="83" spans="1:11" hidden="1">
      <c r="A83" s="39"/>
      <c r="B83" s="127"/>
      <c r="C83" s="134"/>
      <c r="D83" s="57"/>
      <c r="E83" s="57"/>
      <c r="F83" s="77"/>
      <c r="G83" s="60"/>
      <c r="H83" s="60"/>
      <c r="I83" s="120"/>
      <c r="J83" s="120"/>
      <c r="K83" s="249"/>
    </row>
    <row r="84" spans="1:11" ht="15.75" hidden="1" thickBot="1">
      <c r="A84" s="40"/>
      <c r="B84" s="128"/>
      <c r="C84" s="135"/>
      <c r="D84" s="61"/>
      <c r="E84" s="61"/>
      <c r="F84" s="78"/>
      <c r="G84" s="62"/>
      <c r="H84" s="62"/>
      <c r="I84" s="121"/>
      <c r="J84" s="121"/>
      <c r="K84" s="250"/>
    </row>
    <row r="85" spans="1:11" ht="15.75" hidden="1" thickBot="1">
      <c r="A85" s="1" t="e">
        <f>E9</f>
        <v>#N/A</v>
      </c>
      <c r="B85" s="113"/>
      <c r="C85" s="45"/>
      <c r="D85" s="46"/>
      <c r="E85" s="46"/>
      <c r="F85" s="46"/>
      <c r="G85" s="47"/>
      <c r="H85" s="47"/>
      <c r="I85" s="125"/>
      <c r="J85" s="125"/>
      <c r="K85" s="253"/>
    </row>
    <row r="86" spans="1:11" hidden="1">
      <c r="A86" s="38"/>
      <c r="B86" s="126"/>
      <c r="C86" s="136"/>
      <c r="D86" s="58"/>
      <c r="E86" s="58"/>
      <c r="F86" s="79"/>
      <c r="G86" s="59"/>
      <c r="H86" s="66"/>
      <c r="I86" s="123"/>
      <c r="J86" s="221"/>
      <c r="K86" s="248"/>
    </row>
    <row r="87" spans="1:11" hidden="1">
      <c r="A87" s="39"/>
      <c r="B87" s="127"/>
      <c r="C87" s="134"/>
      <c r="D87" s="57"/>
      <c r="E87" s="57"/>
      <c r="F87" s="77"/>
      <c r="G87" s="60"/>
      <c r="H87" s="60"/>
      <c r="I87" s="120"/>
      <c r="J87" s="120"/>
      <c r="K87" s="249"/>
    </row>
    <row r="88" spans="1:11" hidden="1">
      <c r="A88" s="39"/>
      <c r="B88" s="127"/>
      <c r="C88" s="134"/>
      <c r="D88" s="57"/>
      <c r="E88" s="57"/>
      <c r="F88" s="77"/>
      <c r="G88" s="60"/>
      <c r="H88" s="60"/>
      <c r="I88" s="120"/>
      <c r="J88" s="120"/>
      <c r="K88" s="249"/>
    </row>
    <row r="89" spans="1:11" hidden="1">
      <c r="A89" s="39"/>
      <c r="B89" s="127"/>
      <c r="C89" s="134"/>
      <c r="D89" s="57"/>
      <c r="E89" s="57"/>
      <c r="F89" s="77"/>
      <c r="G89" s="60"/>
      <c r="H89" s="60"/>
      <c r="I89" s="120"/>
      <c r="J89" s="120"/>
      <c r="K89" s="249"/>
    </row>
    <row r="90" spans="1:11" hidden="1">
      <c r="A90" s="39"/>
      <c r="B90" s="127"/>
      <c r="C90" s="134"/>
      <c r="D90" s="57"/>
      <c r="E90" s="57"/>
      <c r="F90" s="77"/>
      <c r="G90" s="60"/>
      <c r="H90" s="60"/>
      <c r="I90" s="120"/>
      <c r="J90" s="120"/>
      <c r="K90" s="249"/>
    </row>
    <row r="91" spans="1:11" ht="15.75" hidden="1" thickBot="1">
      <c r="A91" s="40"/>
      <c r="B91" s="128"/>
      <c r="C91" s="135"/>
      <c r="D91" s="61"/>
      <c r="E91" s="61"/>
      <c r="F91" s="78"/>
      <c r="G91" s="62"/>
      <c r="H91" s="62"/>
      <c r="I91" s="121"/>
      <c r="J91" s="121"/>
      <c r="K91" s="250"/>
    </row>
    <row r="92" spans="1:11" ht="15.75" hidden="1" thickBot="1">
      <c r="A92" s="1" t="e">
        <f>F9</f>
        <v>#N/A</v>
      </c>
      <c r="B92" s="113"/>
      <c r="C92" s="45"/>
      <c r="D92" s="46"/>
      <c r="E92" s="46"/>
      <c r="F92" s="46"/>
      <c r="G92" s="47"/>
      <c r="H92" s="47"/>
      <c r="I92" s="125"/>
      <c r="J92" s="125"/>
      <c r="K92" s="253"/>
    </row>
    <row r="93" spans="1:11" hidden="1">
      <c r="A93" s="38"/>
      <c r="B93" s="126"/>
      <c r="C93" s="136"/>
      <c r="D93" s="58"/>
      <c r="E93" s="58"/>
      <c r="F93" s="79"/>
      <c r="G93" s="59"/>
      <c r="H93" s="66"/>
      <c r="I93" s="123"/>
      <c r="J93" s="221"/>
      <c r="K93" s="248"/>
    </row>
    <row r="94" spans="1:11" hidden="1">
      <c r="A94" s="39"/>
      <c r="B94" s="127"/>
      <c r="C94" s="134"/>
      <c r="D94" s="57"/>
      <c r="E94" s="57"/>
      <c r="F94" s="77"/>
      <c r="G94" s="60"/>
      <c r="H94" s="60"/>
      <c r="I94" s="120"/>
      <c r="J94" s="120"/>
      <c r="K94" s="249"/>
    </row>
    <row r="95" spans="1:11" hidden="1">
      <c r="A95" s="39"/>
      <c r="B95" s="127"/>
      <c r="C95" s="134"/>
      <c r="D95" s="57"/>
      <c r="E95" s="57"/>
      <c r="F95" s="77"/>
      <c r="G95" s="60"/>
      <c r="H95" s="60"/>
      <c r="I95" s="120"/>
      <c r="J95" s="120"/>
      <c r="K95" s="249"/>
    </row>
    <row r="96" spans="1:11" hidden="1">
      <c r="A96" s="39"/>
      <c r="B96" s="127"/>
      <c r="C96" s="134"/>
      <c r="D96" s="57"/>
      <c r="E96" s="57"/>
      <c r="F96" s="77"/>
      <c r="G96" s="60"/>
      <c r="H96" s="60"/>
      <c r="I96" s="120"/>
      <c r="J96" s="120"/>
      <c r="K96" s="249"/>
    </row>
    <row r="97" spans="1:11" hidden="1">
      <c r="A97" s="39"/>
      <c r="B97" s="127"/>
      <c r="C97" s="134"/>
      <c r="D97" s="57"/>
      <c r="E97" s="57"/>
      <c r="F97" s="77"/>
      <c r="G97" s="60"/>
      <c r="H97" s="60"/>
      <c r="I97" s="120"/>
      <c r="J97" s="120"/>
      <c r="K97" s="249"/>
    </row>
    <row r="98" spans="1:11" ht="15.75" hidden="1" thickBot="1">
      <c r="A98" s="40"/>
      <c r="B98" s="128"/>
      <c r="C98" s="135"/>
      <c r="D98" s="61"/>
      <c r="E98" s="61"/>
      <c r="F98" s="78"/>
      <c r="G98" s="62"/>
      <c r="H98" s="62"/>
      <c r="I98" s="121"/>
      <c r="J98" s="121"/>
      <c r="K98" s="250"/>
    </row>
    <row r="99" spans="1:11" ht="15.75" hidden="1" thickBot="1">
      <c r="A99" s="1" t="e">
        <f>G9</f>
        <v>#N/A</v>
      </c>
      <c r="B99" s="113"/>
      <c r="C99" s="45"/>
      <c r="D99" s="46"/>
      <c r="E99" s="46"/>
      <c r="F99" s="46"/>
      <c r="G99" s="47"/>
      <c r="H99" s="47"/>
      <c r="I99" s="125"/>
      <c r="J99" s="125"/>
      <c r="K99" s="253"/>
    </row>
    <row r="100" spans="1:11" hidden="1">
      <c r="A100" s="38"/>
      <c r="B100" s="126"/>
      <c r="C100" s="136"/>
      <c r="D100" s="58"/>
      <c r="E100" s="58"/>
      <c r="F100" s="79"/>
      <c r="G100" s="59"/>
      <c r="H100" s="66"/>
      <c r="I100" s="123"/>
      <c r="J100" s="221"/>
      <c r="K100" s="248"/>
    </row>
    <row r="101" spans="1:11" hidden="1">
      <c r="A101" s="39"/>
      <c r="B101" s="127"/>
      <c r="C101" s="134"/>
      <c r="D101" s="57"/>
      <c r="E101" s="57"/>
      <c r="F101" s="77"/>
      <c r="G101" s="60"/>
      <c r="H101" s="60"/>
      <c r="I101" s="120"/>
      <c r="J101" s="120"/>
      <c r="K101" s="249"/>
    </row>
    <row r="102" spans="1:11" hidden="1">
      <c r="A102" s="39"/>
      <c r="B102" s="127"/>
      <c r="C102" s="134"/>
      <c r="D102" s="57"/>
      <c r="E102" s="57"/>
      <c r="F102" s="77"/>
      <c r="G102" s="60"/>
      <c r="H102" s="60"/>
      <c r="I102" s="120"/>
      <c r="J102" s="120"/>
      <c r="K102" s="249"/>
    </row>
    <row r="103" spans="1:11" hidden="1">
      <c r="A103" s="39"/>
      <c r="B103" s="127"/>
      <c r="C103" s="134"/>
      <c r="D103" s="57"/>
      <c r="E103" s="57"/>
      <c r="F103" s="77"/>
      <c r="G103" s="60"/>
      <c r="H103" s="60"/>
      <c r="I103" s="120"/>
      <c r="J103" s="120"/>
      <c r="K103" s="249"/>
    </row>
    <row r="104" spans="1:11" hidden="1">
      <c r="A104" s="39"/>
      <c r="B104" s="127"/>
      <c r="C104" s="134"/>
      <c r="D104" s="57"/>
      <c r="E104" s="57"/>
      <c r="F104" s="77"/>
      <c r="G104" s="60"/>
      <c r="H104" s="60"/>
      <c r="I104" s="120"/>
      <c r="J104" s="120"/>
      <c r="K104" s="249"/>
    </row>
    <row r="105" spans="1:11" ht="15.75" hidden="1" thickBot="1">
      <c r="A105" s="40"/>
      <c r="B105" s="128"/>
      <c r="C105" s="135"/>
      <c r="D105" s="61"/>
      <c r="E105" s="61"/>
      <c r="F105" s="78"/>
      <c r="G105" s="62"/>
      <c r="H105" s="62"/>
      <c r="I105" s="121"/>
      <c r="J105" s="121"/>
      <c r="K105" s="250"/>
    </row>
    <row r="106" spans="1:11" ht="15.75" hidden="1" thickBot="1">
      <c r="A106" s="1" t="e">
        <f>H9</f>
        <v>#N/A</v>
      </c>
      <c r="B106" s="113"/>
      <c r="C106" s="45"/>
      <c r="D106" s="46"/>
      <c r="E106" s="46"/>
      <c r="F106" s="46"/>
      <c r="G106" s="47"/>
      <c r="H106" s="47"/>
      <c r="I106" s="125"/>
      <c r="J106" s="125"/>
      <c r="K106" s="253"/>
    </row>
    <row r="107" spans="1:11" hidden="1">
      <c r="A107" s="38"/>
      <c r="B107" s="126"/>
      <c r="C107" s="136"/>
      <c r="D107" s="58"/>
      <c r="E107" s="58"/>
      <c r="F107" s="79"/>
      <c r="G107" s="59"/>
      <c r="H107" s="66"/>
      <c r="I107" s="123"/>
      <c r="J107" s="221"/>
      <c r="K107" s="248"/>
    </row>
    <row r="108" spans="1:11" hidden="1">
      <c r="A108" s="39"/>
      <c r="B108" s="127"/>
      <c r="C108" s="134"/>
      <c r="D108" s="57"/>
      <c r="E108" s="57"/>
      <c r="F108" s="77"/>
      <c r="G108" s="60"/>
      <c r="H108" s="60"/>
      <c r="I108" s="120"/>
      <c r="J108" s="120"/>
      <c r="K108" s="249"/>
    </row>
    <row r="109" spans="1:11" hidden="1">
      <c r="A109" s="39"/>
      <c r="B109" s="127"/>
      <c r="C109" s="134"/>
      <c r="D109" s="57"/>
      <c r="E109" s="57"/>
      <c r="F109" s="77"/>
      <c r="G109" s="60"/>
      <c r="H109" s="60"/>
      <c r="I109" s="120"/>
      <c r="J109" s="120"/>
      <c r="K109" s="249"/>
    </row>
    <row r="110" spans="1:11" hidden="1">
      <c r="A110" s="39"/>
      <c r="B110" s="127"/>
      <c r="C110" s="134"/>
      <c r="D110" s="57"/>
      <c r="E110" s="57"/>
      <c r="F110" s="77"/>
      <c r="G110" s="60"/>
      <c r="H110" s="60"/>
      <c r="I110" s="120"/>
      <c r="J110" s="120"/>
      <c r="K110" s="249"/>
    </row>
    <row r="111" spans="1:11" hidden="1">
      <c r="A111" s="39"/>
      <c r="B111" s="127"/>
      <c r="C111" s="134"/>
      <c r="D111" s="57"/>
      <c r="E111" s="57"/>
      <c r="F111" s="77"/>
      <c r="G111" s="60"/>
      <c r="H111" s="60"/>
      <c r="I111" s="120"/>
      <c r="J111" s="120"/>
      <c r="K111" s="249"/>
    </row>
    <row r="112" spans="1:11" ht="15.75" hidden="1" thickBot="1">
      <c r="A112" s="40"/>
      <c r="B112" s="128"/>
      <c r="C112" s="135"/>
      <c r="D112" s="61"/>
      <c r="E112" s="61"/>
      <c r="F112" s="78"/>
      <c r="G112" s="62"/>
      <c r="H112" s="62"/>
      <c r="I112" s="121"/>
      <c r="J112" s="121"/>
      <c r="K112" s="250"/>
    </row>
    <row r="113" spans="1:11" ht="15.75" hidden="1" thickBot="1">
      <c r="A113" s="1" t="e">
        <f>I9</f>
        <v>#N/A</v>
      </c>
      <c r="B113" s="113"/>
      <c r="C113" s="45"/>
      <c r="D113" s="46"/>
      <c r="E113" s="46"/>
      <c r="F113" s="46"/>
      <c r="G113" s="47"/>
      <c r="H113" s="47"/>
      <c r="I113" s="125"/>
      <c r="J113" s="125"/>
      <c r="K113" s="253"/>
    </row>
    <row r="114" spans="1:11" hidden="1">
      <c r="A114" s="38"/>
      <c r="B114" s="126"/>
      <c r="C114" s="136"/>
      <c r="D114" s="58"/>
      <c r="E114" s="58"/>
      <c r="F114" s="79"/>
      <c r="G114" s="59"/>
      <c r="H114" s="66"/>
      <c r="I114" s="123"/>
      <c r="J114" s="221"/>
      <c r="K114" s="248"/>
    </row>
    <row r="115" spans="1:11" hidden="1">
      <c r="A115" s="39"/>
      <c r="B115" s="127"/>
      <c r="C115" s="134"/>
      <c r="D115" s="57"/>
      <c r="E115" s="57"/>
      <c r="F115" s="77"/>
      <c r="G115" s="60"/>
      <c r="H115" s="60"/>
      <c r="I115" s="120"/>
      <c r="J115" s="120"/>
      <c r="K115" s="249"/>
    </row>
    <row r="116" spans="1:11" hidden="1">
      <c r="A116" s="39"/>
      <c r="B116" s="127"/>
      <c r="C116" s="134"/>
      <c r="D116" s="57"/>
      <c r="E116" s="57"/>
      <c r="F116" s="77"/>
      <c r="G116" s="60"/>
      <c r="H116" s="60"/>
      <c r="I116" s="120"/>
      <c r="J116" s="120"/>
      <c r="K116" s="249"/>
    </row>
    <row r="117" spans="1:11" hidden="1">
      <c r="A117" s="39"/>
      <c r="B117" s="127"/>
      <c r="C117" s="134"/>
      <c r="D117" s="57"/>
      <c r="E117" s="57"/>
      <c r="F117" s="77"/>
      <c r="G117" s="60"/>
      <c r="H117" s="60"/>
      <c r="I117" s="120"/>
      <c r="J117" s="120"/>
      <c r="K117" s="249"/>
    </row>
    <row r="118" spans="1:11" hidden="1">
      <c r="A118" s="39"/>
      <c r="B118" s="127"/>
      <c r="C118" s="134"/>
      <c r="D118" s="57"/>
      <c r="E118" s="57"/>
      <c r="F118" s="77"/>
      <c r="G118" s="60"/>
      <c r="H118" s="60"/>
      <c r="I118" s="120"/>
      <c r="J118" s="120"/>
      <c r="K118" s="249"/>
    </row>
    <row r="119" spans="1:11" ht="15.75" hidden="1" thickBot="1">
      <c r="A119" s="40"/>
      <c r="B119" s="128"/>
      <c r="C119" s="135"/>
      <c r="D119" s="61"/>
      <c r="E119" s="61"/>
      <c r="F119" s="78"/>
      <c r="G119" s="62"/>
      <c r="H119" s="62"/>
      <c r="I119" s="121"/>
      <c r="J119" s="121"/>
      <c r="K119" s="250"/>
    </row>
    <row r="120" spans="1:11" ht="15.75" hidden="1" thickBot="1">
      <c r="A120" s="1" t="e">
        <f>J9</f>
        <v>#N/A</v>
      </c>
      <c r="B120" s="113"/>
      <c r="C120" s="45"/>
      <c r="D120" s="46"/>
      <c r="E120" s="46"/>
      <c r="F120" s="46"/>
      <c r="G120" s="47"/>
      <c r="H120" s="47"/>
      <c r="I120" s="125"/>
      <c r="J120" s="125"/>
      <c r="K120" s="253"/>
    </row>
    <row r="121" spans="1:11" hidden="1">
      <c r="A121" s="38"/>
      <c r="B121" s="126"/>
      <c r="C121" s="136"/>
      <c r="D121" s="58"/>
      <c r="E121" s="58"/>
      <c r="F121" s="79"/>
      <c r="G121" s="59"/>
      <c r="H121" s="66"/>
      <c r="I121" s="123"/>
      <c r="J121" s="221"/>
      <c r="K121" s="248"/>
    </row>
    <row r="122" spans="1:11" hidden="1">
      <c r="A122" s="39"/>
      <c r="B122" s="127"/>
      <c r="C122" s="134"/>
      <c r="D122" s="57"/>
      <c r="E122" s="57"/>
      <c r="F122" s="77"/>
      <c r="G122" s="60"/>
      <c r="H122" s="60"/>
      <c r="I122" s="120"/>
      <c r="J122" s="120"/>
      <c r="K122" s="249"/>
    </row>
    <row r="123" spans="1:11" hidden="1">
      <c r="A123" s="39"/>
      <c r="B123" s="127"/>
      <c r="C123" s="134"/>
      <c r="D123" s="57"/>
      <c r="E123" s="57"/>
      <c r="F123" s="77"/>
      <c r="G123" s="60"/>
      <c r="H123" s="60"/>
      <c r="I123" s="120"/>
      <c r="J123" s="120"/>
      <c r="K123" s="249"/>
    </row>
    <row r="124" spans="1:11" hidden="1">
      <c r="A124" s="39"/>
      <c r="B124" s="127"/>
      <c r="C124" s="134"/>
      <c r="D124" s="57"/>
      <c r="E124" s="57"/>
      <c r="F124" s="77"/>
      <c r="G124" s="60"/>
      <c r="H124" s="60"/>
      <c r="I124" s="120"/>
      <c r="J124" s="120"/>
      <c r="K124" s="249"/>
    </row>
    <row r="125" spans="1:11" hidden="1">
      <c r="A125" s="39"/>
      <c r="B125" s="127"/>
      <c r="C125" s="134"/>
      <c r="D125" s="57"/>
      <c r="E125" s="57"/>
      <c r="F125" s="77"/>
      <c r="G125" s="60"/>
      <c r="H125" s="60"/>
      <c r="I125" s="120"/>
      <c r="J125" s="120"/>
      <c r="K125" s="249"/>
    </row>
    <row r="126" spans="1:11" ht="15.75" thickBot="1">
      <c r="A126" s="40"/>
      <c r="B126" s="128"/>
      <c r="C126" s="135"/>
      <c r="D126" s="61"/>
      <c r="E126" s="61"/>
      <c r="F126" s="78"/>
      <c r="G126" s="62"/>
      <c r="H126" s="62"/>
      <c r="I126" s="121"/>
      <c r="J126" s="121"/>
      <c r="K126" s="250"/>
    </row>
    <row r="127" spans="1:11">
      <c r="A127" s="81"/>
      <c r="B127" s="81"/>
      <c r="C127" s="81"/>
      <c r="D127" s="81"/>
      <c r="E127" s="81"/>
      <c r="F127" s="81"/>
      <c r="G127" s="81"/>
    </row>
  </sheetData>
  <mergeCells count="6">
    <mergeCell ref="A50:A51"/>
    <mergeCell ref="A7:A9"/>
    <mergeCell ref="B7:B9"/>
    <mergeCell ref="C7:K7"/>
    <mergeCell ref="K8:K9"/>
    <mergeCell ref="A34:A35"/>
  </mergeCells>
  <dataValidations count="4">
    <dataValidation type="list" allowBlank="1" showInputMessage="1" showErrorMessage="1" sqref="K72:K77 K121:K126 K114:K119 K107:K112 K100:K105 K93:K98 K86:K91 K79:K84">
      <formula1>$AA$17:$AA$18</formula1>
    </dataValidation>
    <dataValidation type="list" allowBlank="1" showInputMessage="1" showErrorMessage="1" sqref="H72:H77 H107:H112 H100:H105 H93:H98 H86:H91 H79:H84">
      <formula1>$AA$2:$AA$12</formula1>
    </dataValidation>
    <dataValidation type="list" allowBlank="1" showInputMessage="1" showErrorMessage="1" sqref="H114:H119">
      <formula1>$AA$2:$AA$9</formula1>
    </dataValidation>
    <dataValidation type="whole" allowBlank="1" showInputMessage="1" showErrorMessage="1" sqref="B12:K19 B21:K33 C10:K10">
      <formula1>0</formula1>
      <formula2>100</formula2>
    </dataValidation>
  </dataValidations>
  <pageMargins left="0.7" right="0.7" top="0.75" bottom="0.75" header="0.3" footer="0.3"/>
  <legacyDrawing r:id="rId1"/>
  <extLst>
    <ext xmlns:x14="http://schemas.microsoft.com/office/spreadsheetml/2009/9/main" uri="{CCE6A557-97BC-4b89-ADB6-D9C93CAAB3DF}">
      <x14:dataValidations xmlns:xm="http://schemas.microsoft.com/office/excel/2006/main" count="10">
        <x14:dataValidation type="list" allowBlank="1" showInputMessage="1" showErrorMessage="1">
          <x14:formula1>
            <xm:f>'Look-upSheet'!$A$19:$A$20</xm:f>
          </x14:formula1>
          <xm:sqref>D65:G70 D72:G77 B121:B126 B114:B119 B107:B112 B100:B105 B93:B98 B86:B91 B79:B84 B72:B77 D121:G126 D114:G119 D107:G112 D100:G105 D93:G98 D86:G91 D79:G84 B65:B70</xm:sqref>
        </x14:dataValidation>
        <x14:dataValidation type="list" allowBlank="1" showInputMessage="1" showErrorMessage="1">
          <x14:formula1>
            <xm:f>'Look-upSheet'!$K$2:$K$61</xm:f>
          </x14:formula1>
          <xm:sqref>C121:C126 C72:C77 C79:C84 C86:C91 C93:C98 C100:C105 C107:C112 C114:C119 C65:C70</xm:sqref>
        </x14:dataValidation>
        <x14:dataValidation type="list" allowBlank="1" showInputMessage="1" showErrorMessage="1">
          <x14:formula1>
            <xm:f>'Look-upSheet'!$Z$17:$Z$18</xm:f>
          </x14:formula1>
          <xm:sqref>K65:K70</xm:sqref>
        </x14:dataValidation>
        <x14:dataValidation type="list" allowBlank="1" showInputMessage="1" showErrorMessage="1">
          <x14:formula1>
            <xm:f>'Look-upSheet'!$Z$2:$Z$12</xm:f>
          </x14:formula1>
          <xm:sqref>H65:H70</xm:sqref>
        </x14:dataValidation>
        <x14:dataValidation type="list" allowBlank="1" showInputMessage="1" showErrorMessage="1">
          <x14:formula1>
            <xm:f>'Look-upSheet'!$Z$2:$Z$9</xm:f>
          </x14:formula1>
          <xm:sqref>H121:H126</xm:sqref>
        </x14:dataValidation>
        <x14:dataValidation type="list" allowBlank="1" showInputMessage="1" showErrorMessage="1">
          <x14:formula1>
            <xm:f>'Look-upSheet'!$A$9:$A$15</xm:f>
          </x14:formula1>
          <xm:sqref>E2</xm:sqref>
        </x14:dataValidation>
        <x14:dataValidation type="list" allowBlank="1" showInputMessage="1" showErrorMessage="1">
          <x14:formula1>
            <xm:f>'Look-upSheet'!$B$2:$B$6</xm:f>
          </x14:formula1>
          <xm:sqref>B2</xm:sqref>
        </x14:dataValidation>
        <x14:dataValidation type="list" allowBlank="1" showInputMessage="1" showErrorMessage="1">
          <x14:formula1>
            <xm:f>'Look-upSheet'!$D$2:$D$25</xm:f>
          </x14:formula1>
          <xm:sqref>B3</xm:sqref>
        </x14:dataValidation>
        <x14:dataValidation type="list" allowBlank="1" showInputMessage="1" showErrorMessage="1">
          <x14:formula1>
            <xm:f>'Look-upSheet'!$O$2:$O$72</xm:f>
          </x14:formula1>
          <xm:sqref>B4</xm:sqref>
        </x14:dataValidation>
        <x14:dataValidation type="list" allowBlank="1" showInputMessage="1" showErrorMessage="1">
          <x14:formula1>
            <xm:f>'Look-upSheet'!$U$2:$U$401</xm:f>
          </x14:formula1>
          <xm:sqref>C8:J8</xm:sqref>
        </x14:dataValidation>
      </x14:dataValidations>
    </ext>
  </extLst>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4"/>
  </sheetPr>
  <dimension ref="A1:K126"/>
  <sheetViews>
    <sheetView tabSelected="1" topLeftCell="B24" workbookViewId="0">
      <selection activeCell="N20" sqref="N20"/>
    </sheetView>
  </sheetViews>
  <sheetFormatPr defaultColWidth="11.42578125" defaultRowHeight="15"/>
  <cols>
    <col min="1" max="1" width="20.140625" customWidth="1"/>
    <col min="2" max="2" width="24.7109375" customWidth="1"/>
    <col min="3" max="3" width="21.7109375" customWidth="1"/>
  </cols>
  <sheetData>
    <row r="1" spans="1:11">
      <c r="A1" s="6" t="s">
        <v>0</v>
      </c>
      <c r="B1" s="3"/>
      <c r="C1" s="3"/>
      <c r="D1" s="3"/>
      <c r="E1" s="3"/>
      <c r="F1" s="3"/>
      <c r="G1" s="3"/>
      <c r="H1" s="3"/>
      <c r="I1" s="3"/>
      <c r="J1" s="3"/>
      <c r="K1" s="240"/>
    </row>
    <row r="2" spans="1:11">
      <c r="A2" s="8" t="s">
        <v>384</v>
      </c>
      <c r="B2" s="92" t="s">
        <v>380</v>
      </c>
      <c r="C2" s="3"/>
      <c r="D2" s="8" t="s">
        <v>385</v>
      </c>
      <c r="E2" s="92" t="s">
        <v>92</v>
      </c>
      <c r="F2" s="19"/>
      <c r="G2" s="3"/>
      <c r="H2" s="3"/>
      <c r="I2" s="3"/>
      <c r="J2" s="3"/>
      <c r="K2" s="240"/>
    </row>
    <row r="3" spans="1:11">
      <c r="A3" s="8" t="s">
        <v>378</v>
      </c>
      <c r="B3" s="93"/>
      <c r="C3" s="3"/>
      <c r="D3" s="8" t="s">
        <v>387</v>
      </c>
      <c r="E3" s="3" t="e">
        <f>VLOOKUP(B3,'[2]Look-upSheet'!D1:G25,3,FALSE)</f>
        <v>#N/A</v>
      </c>
      <c r="F3" s="7" t="s">
        <v>5</v>
      </c>
      <c r="G3" s="3"/>
      <c r="H3" s="3"/>
      <c r="I3" s="3"/>
      <c r="J3" s="3"/>
      <c r="K3" s="240"/>
    </row>
    <row r="4" spans="1:11">
      <c r="A4" s="8" t="s">
        <v>377</v>
      </c>
      <c r="B4" s="92"/>
      <c r="C4" s="3"/>
      <c r="D4" s="8" t="s">
        <v>196</v>
      </c>
      <c r="E4" s="3" t="e">
        <f>VLOOKUP(B4,'[2]Look-upSheet'!O1:Q72,3,TRUE)</f>
        <v>#N/A</v>
      </c>
      <c r="F4" s="7" t="s">
        <v>5</v>
      </c>
      <c r="G4" s="144" t="s">
        <v>4</v>
      </c>
      <c r="H4" s="143" t="s">
        <v>5</v>
      </c>
      <c r="I4" s="3"/>
      <c r="J4" s="3"/>
      <c r="K4" s="240"/>
    </row>
    <row r="5" spans="1:11">
      <c r="A5" s="482" t="s">
        <v>410</v>
      </c>
      <c r="B5" s="483"/>
      <c r="C5" s="484"/>
      <c r="D5" s="485"/>
      <c r="E5" s="19"/>
      <c r="F5" s="3"/>
      <c r="G5" s="3"/>
      <c r="H5" s="3"/>
      <c r="I5" s="3"/>
      <c r="J5" s="3"/>
      <c r="K5" s="240"/>
    </row>
    <row r="6" spans="1:11" ht="15.75" thickBot="1">
      <c r="A6" s="3"/>
      <c r="B6" s="3"/>
      <c r="C6" s="3"/>
      <c r="D6" s="3"/>
      <c r="E6" s="3"/>
      <c r="F6" s="3"/>
      <c r="G6" s="3"/>
      <c r="H6" s="3"/>
      <c r="I6" s="3"/>
      <c r="J6" s="3"/>
      <c r="K6" s="240"/>
    </row>
    <row r="7" spans="1:11" ht="15.75" thickBot="1">
      <c r="A7" s="532" t="s">
        <v>6</v>
      </c>
      <c r="B7" s="535" t="s">
        <v>7</v>
      </c>
      <c r="C7" s="529" t="s">
        <v>8</v>
      </c>
      <c r="D7" s="530"/>
      <c r="E7" s="530"/>
      <c r="F7" s="530"/>
      <c r="G7" s="530"/>
      <c r="H7" s="530"/>
      <c r="I7" s="530"/>
      <c r="J7" s="530"/>
      <c r="K7" s="531"/>
    </row>
    <row r="8" spans="1:11" ht="60.75" thickBot="1">
      <c r="A8" s="533"/>
      <c r="B8" s="536"/>
      <c r="C8" s="106" t="s">
        <v>9</v>
      </c>
      <c r="D8" s="106" t="s">
        <v>9</v>
      </c>
      <c r="E8" s="106" t="s">
        <v>9</v>
      </c>
      <c r="F8" s="106" t="s">
        <v>9</v>
      </c>
      <c r="G8" s="106" t="s">
        <v>9</v>
      </c>
      <c r="H8" s="106" t="s">
        <v>9</v>
      </c>
      <c r="I8" s="106" t="s">
        <v>9</v>
      </c>
      <c r="J8" s="106" t="s">
        <v>9</v>
      </c>
      <c r="K8" s="538" t="s">
        <v>671</v>
      </c>
    </row>
    <row r="9" spans="1:11" ht="15.75" thickBot="1">
      <c r="A9" s="534"/>
      <c r="B9" s="537"/>
      <c r="C9" s="106" t="e">
        <f>VLOOKUP(C8,'[2]Look-upSheet'!U1:W512,3,FALSE)</f>
        <v>#N/A</v>
      </c>
      <c r="D9" s="106" t="e">
        <f>VLOOKUP(D8,'[2]Look-upSheet'!V1:X512,3,FALSE)</f>
        <v>#N/A</v>
      </c>
      <c r="E9" s="106" t="e">
        <f>VLOOKUP(E8,'[2]Look-upSheet'!W1:Z512,3,FALSE)</f>
        <v>#N/A</v>
      </c>
      <c r="F9" s="106" t="e">
        <f>VLOOKUP(F8,'[2]Look-upSheet'!X1:AA512,3,FALSE)</f>
        <v>#N/A</v>
      </c>
      <c r="G9" s="106" t="e">
        <f>VLOOKUP(G8,'[2]Look-upSheet'!Z1:AB512,3,FALSE)</f>
        <v>#N/A</v>
      </c>
      <c r="H9" s="106" t="e">
        <f>VLOOKUP(H8,'[2]Look-upSheet'!AA1:AC512,3,FALSE)</f>
        <v>#N/A</v>
      </c>
      <c r="I9" s="106" t="e">
        <f>VLOOKUP(I8,'[2]Look-upSheet'!AB1:AD512,3,FALSE)</f>
        <v>#N/A</v>
      </c>
      <c r="J9" s="106" t="e">
        <f>VLOOKUP(J8,'[2]Look-upSheet'!AC1:AE512,3,FALSE)</f>
        <v>#N/A</v>
      </c>
      <c r="K9" s="539"/>
    </row>
    <row r="10" spans="1:11" ht="45.75" thickBot="1">
      <c r="A10" s="5" t="s">
        <v>10</v>
      </c>
      <c r="B10" s="145">
        <v>1</v>
      </c>
      <c r="C10" s="2"/>
      <c r="D10" s="2"/>
      <c r="E10" s="2"/>
      <c r="F10" s="2"/>
      <c r="G10" s="2"/>
      <c r="H10" s="2"/>
      <c r="I10" s="2"/>
      <c r="J10" s="2"/>
      <c r="K10" s="228"/>
    </row>
    <row r="11" spans="1:11" ht="30.75" thickBot="1">
      <c r="A11" s="94" t="s">
        <v>11</v>
      </c>
      <c r="B11" s="95"/>
      <c r="C11" s="96"/>
      <c r="D11" s="96"/>
      <c r="E11" s="96"/>
      <c r="F11" s="96"/>
      <c r="G11" s="96"/>
      <c r="H11" s="96"/>
      <c r="I11" s="96"/>
      <c r="J11" s="96"/>
      <c r="K11" s="229"/>
    </row>
    <row r="12" spans="1:11">
      <c r="A12" s="97" t="s">
        <v>12</v>
      </c>
      <c r="B12" s="98"/>
      <c r="C12" s="99"/>
      <c r="D12" s="99"/>
      <c r="E12" s="99"/>
      <c r="F12" s="99"/>
      <c r="G12" s="99"/>
      <c r="H12" s="99"/>
      <c r="I12" s="99"/>
      <c r="J12" s="212"/>
      <c r="K12" s="230"/>
    </row>
    <row r="13" spans="1:11" ht="30">
      <c r="A13" s="100" t="s">
        <v>13</v>
      </c>
      <c r="B13" s="101"/>
      <c r="C13" s="102"/>
      <c r="D13" s="102"/>
      <c r="E13" s="102"/>
      <c r="F13" s="102"/>
      <c r="G13" s="102"/>
      <c r="H13" s="102"/>
      <c r="I13" s="102"/>
      <c r="J13" s="213"/>
      <c r="K13" s="231"/>
    </row>
    <row r="14" spans="1:11">
      <c r="A14" s="100" t="s">
        <v>14</v>
      </c>
      <c r="B14" s="101"/>
      <c r="C14" s="102"/>
      <c r="D14" s="102"/>
      <c r="E14" s="102"/>
      <c r="F14" s="102"/>
      <c r="G14" s="102"/>
      <c r="H14" s="102"/>
      <c r="I14" s="102"/>
      <c r="J14" s="213"/>
      <c r="K14" s="231"/>
    </row>
    <row r="15" spans="1:11">
      <c r="A15" s="100" t="s">
        <v>15</v>
      </c>
      <c r="B15" s="101"/>
      <c r="C15" s="102"/>
      <c r="D15" s="102"/>
      <c r="E15" s="102"/>
      <c r="F15" s="102"/>
      <c r="G15" s="102"/>
      <c r="H15" s="102"/>
      <c r="I15" s="102"/>
      <c r="J15" s="213"/>
      <c r="K15" s="231"/>
    </row>
    <row r="16" spans="1:11">
      <c r="A16" s="100" t="s">
        <v>16</v>
      </c>
      <c r="B16" s="101"/>
      <c r="C16" s="102"/>
      <c r="D16" s="102"/>
      <c r="E16" s="102"/>
      <c r="F16" s="102"/>
      <c r="G16" s="102"/>
      <c r="H16" s="102"/>
      <c r="I16" s="102"/>
      <c r="J16" s="213"/>
      <c r="K16" s="231"/>
    </row>
    <row r="17" spans="1:11">
      <c r="A17" s="100" t="s">
        <v>17</v>
      </c>
      <c r="B17" s="101"/>
      <c r="C17" s="102"/>
      <c r="D17" s="102"/>
      <c r="E17" s="102"/>
      <c r="F17" s="102"/>
      <c r="G17" s="102"/>
      <c r="H17" s="102"/>
      <c r="I17" s="102"/>
      <c r="J17" s="213"/>
      <c r="K17" s="231"/>
    </row>
    <row r="18" spans="1:11" ht="30">
      <c r="A18" s="100" t="s">
        <v>18</v>
      </c>
      <c r="B18" s="101"/>
      <c r="C18" s="102"/>
      <c r="D18" s="102"/>
      <c r="E18" s="102"/>
      <c r="F18" s="102"/>
      <c r="G18" s="102"/>
      <c r="H18" s="102"/>
      <c r="I18" s="102"/>
      <c r="J18" s="213"/>
      <c r="K18" s="231"/>
    </row>
    <row r="19" spans="1:11" ht="30.75" thickBot="1">
      <c r="A19" s="103" t="s">
        <v>19</v>
      </c>
      <c r="B19" s="104"/>
      <c r="C19" s="105"/>
      <c r="D19" s="105"/>
      <c r="E19" s="105"/>
      <c r="F19" s="105"/>
      <c r="G19" s="105"/>
      <c r="H19" s="105"/>
      <c r="I19" s="105"/>
      <c r="J19" s="214"/>
      <c r="K19" s="232"/>
    </row>
    <row r="20" spans="1:11" ht="30.75" thickBot="1">
      <c r="A20" s="5" t="s">
        <v>20</v>
      </c>
      <c r="B20" s="21"/>
      <c r="C20" s="24"/>
      <c r="D20" s="24"/>
      <c r="E20" s="24"/>
      <c r="F20" s="24"/>
      <c r="G20" s="24"/>
      <c r="H20" s="24"/>
      <c r="I20" s="24"/>
      <c r="J20" s="24"/>
      <c r="K20" s="233"/>
    </row>
    <row r="21" spans="1:11">
      <c r="A21" s="115" t="s">
        <v>392</v>
      </c>
      <c r="B21" s="22"/>
      <c r="C21" s="107"/>
      <c r="D21" s="107"/>
      <c r="E21" s="107"/>
      <c r="F21" s="107"/>
      <c r="G21" s="107"/>
      <c r="H21" s="107"/>
      <c r="I21" s="107"/>
      <c r="J21" s="215"/>
      <c r="K21" s="234"/>
    </row>
    <row r="22" spans="1:11">
      <c r="A22" s="116" t="s">
        <v>393</v>
      </c>
      <c r="B22" s="23"/>
      <c r="C22" s="108"/>
      <c r="D22" s="108"/>
      <c r="E22" s="108"/>
      <c r="F22" s="108"/>
      <c r="G22" s="108"/>
      <c r="H22" s="108"/>
      <c r="I22" s="108"/>
      <c r="J22" s="216"/>
      <c r="K22" s="235"/>
    </row>
    <row r="23" spans="1:11">
      <c r="A23" s="116" t="s">
        <v>394</v>
      </c>
      <c r="B23" s="23"/>
      <c r="C23" s="108"/>
      <c r="D23" s="108"/>
      <c r="E23" s="108"/>
      <c r="F23" s="108"/>
      <c r="G23" s="108"/>
      <c r="H23" s="108"/>
      <c r="I23" s="108"/>
      <c r="J23" s="216"/>
      <c r="K23" s="235"/>
    </row>
    <row r="24" spans="1:11">
      <c r="A24" s="116" t="s">
        <v>395</v>
      </c>
      <c r="B24" s="23"/>
      <c r="C24" s="108"/>
      <c r="D24" s="108"/>
      <c r="E24" s="108"/>
      <c r="F24" s="108"/>
      <c r="G24" s="108"/>
      <c r="H24" s="108"/>
      <c r="I24" s="108"/>
      <c r="J24" s="216"/>
      <c r="K24" s="235"/>
    </row>
    <row r="25" spans="1:11">
      <c r="A25" s="116" t="s">
        <v>396</v>
      </c>
      <c r="B25" s="23"/>
      <c r="C25" s="108"/>
      <c r="D25" s="108"/>
      <c r="E25" s="108"/>
      <c r="F25" s="108"/>
      <c r="G25" s="108"/>
      <c r="H25" s="108"/>
      <c r="I25" s="108"/>
      <c r="J25" s="216"/>
      <c r="K25" s="235"/>
    </row>
    <row r="26" spans="1:11">
      <c r="A26" s="116" t="s">
        <v>397</v>
      </c>
      <c r="B26" s="23"/>
      <c r="C26" s="108"/>
      <c r="D26" s="108"/>
      <c r="E26" s="108"/>
      <c r="F26" s="108"/>
      <c r="G26" s="108"/>
      <c r="H26" s="108"/>
      <c r="I26" s="108"/>
      <c r="J26" s="216"/>
      <c r="K26" s="235"/>
    </row>
    <row r="27" spans="1:11">
      <c r="A27" s="116" t="s">
        <v>398</v>
      </c>
      <c r="B27" s="23"/>
      <c r="C27" s="108"/>
      <c r="D27" s="108"/>
      <c r="E27" s="108"/>
      <c r="F27" s="108"/>
      <c r="G27" s="108"/>
      <c r="H27" s="108"/>
      <c r="I27" s="108"/>
      <c r="J27" s="216"/>
      <c r="K27" s="235"/>
    </row>
    <row r="28" spans="1:11">
      <c r="A28" s="116" t="s">
        <v>399</v>
      </c>
      <c r="B28" s="23"/>
      <c r="C28" s="108"/>
      <c r="D28" s="108"/>
      <c r="E28" s="108"/>
      <c r="F28" s="108"/>
      <c r="G28" s="108"/>
      <c r="H28" s="108"/>
      <c r="I28" s="108"/>
      <c r="J28" s="216"/>
      <c r="K28" s="235"/>
    </row>
    <row r="29" spans="1:11">
      <c r="A29" s="116" t="s">
        <v>400</v>
      </c>
      <c r="B29" s="23"/>
      <c r="C29" s="108"/>
      <c r="D29" s="108"/>
      <c r="E29" s="108"/>
      <c r="F29" s="108"/>
      <c r="G29" s="108"/>
      <c r="H29" s="108"/>
      <c r="I29" s="108"/>
      <c r="J29" s="216"/>
      <c r="K29" s="235"/>
    </row>
    <row r="30" spans="1:11">
      <c r="A30" s="114" t="s">
        <v>401</v>
      </c>
      <c r="B30" s="28"/>
      <c r="C30" s="109"/>
      <c r="D30" s="109"/>
      <c r="E30" s="109"/>
      <c r="F30" s="109"/>
      <c r="G30" s="109"/>
      <c r="H30" s="109"/>
      <c r="I30" s="109"/>
      <c r="J30" s="217"/>
      <c r="K30" s="236"/>
    </row>
    <row r="31" spans="1:11">
      <c r="A31" s="114" t="s">
        <v>401</v>
      </c>
      <c r="B31" s="28"/>
      <c r="C31" s="109"/>
      <c r="D31" s="109"/>
      <c r="E31" s="109"/>
      <c r="F31" s="109"/>
      <c r="G31" s="109"/>
      <c r="H31" s="109"/>
      <c r="I31" s="109"/>
      <c r="J31" s="217"/>
      <c r="K31" s="236"/>
    </row>
    <row r="32" spans="1:11">
      <c r="A32" s="114" t="s">
        <v>401</v>
      </c>
      <c r="B32" s="28"/>
      <c r="C32" s="109"/>
      <c r="D32" s="109"/>
      <c r="E32" s="109"/>
      <c r="F32" s="109"/>
      <c r="G32" s="109"/>
      <c r="H32" s="109"/>
      <c r="I32" s="109"/>
      <c r="J32" s="217"/>
      <c r="K32" s="236"/>
    </row>
    <row r="33" spans="1:11" ht="15.75" thickBot="1">
      <c r="A33" s="114" t="s">
        <v>401</v>
      </c>
      <c r="B33" s="28"/>
      <c r="C33" s="109"/>
      <c r="D33" s="109"/>
      <c r="E33" s="109"/>
      <c r="F33" s="109"/>
      <c r="G33" s="109"/>
      <c r="H33" s="109"/>
      <c r="I33" s="109"/>
      <c r="J33" s="217"/>
      <c r="K33" s="236"/>
    </row>
    <row r="34" spans="1:11">
      <c r="A34" s="526" t="s">
        <v>21</v>
      </c>
      <c r="B34" s="481"/>
      <c r="C34" s="14"/>
      <c r="D34" s="14"/>
      <c r="E34" s="14"/>
      <c r="F34" s="14"/>
      <c r="G34" s="14"/>
      <c r="H34" s="14"/>
      <c r="I34" s="14"/>
      <c r="J34" s="14"/>
      <c r="K34" s="237"/>
    </row>
    <row r="35" spans="1:11" ht="15.75" thickBot="1">
      <c r="A35" s="527"/>
      <c r="B35" s="16"/>
      <c r="C35" s="17"/>
      <c r="D35" s="17"/>
      <c r="E35" s="17"/>
      <c r="F35" s="17"/>
      <c r="G35" s="17"/>
      <c r="H35" s="17"/>
      <c r="I35" s="17"/>
      <c r="J35" s="17"/>
      <c r="K35" s="238"/>
    </row>
    <row r="36" spans="1:11" ht="15.75" thickBot="1">
      <c r="A36" s="9" t="s">
        <v>22</v>
      </c>
      <c r="B36" s="10"/>
      <c r="C36" s="10"/>
      <c r="D36" s="10"/>
      <c r="E36" s="10"/>
      <c r="F36" s="10"/>
      <c r="G36" s="10"/>
      <c r="H36" s="10"/>
      <c r="I36" s="10"/>
      <c r="J36" s="10"/>
      <c r="K36" s="241"/>
    </row>
    <row r="37" spans="1:11" ht="15.75" thickBot="1">
      <c r="A37" s="11" t="s">
        <v>23</v>
      </c>
      <c r="B37" s="377">
        <v>30804</v>
      </c>
      <c r="C37" s="12"/>
      <c r="D37" s="12"/>
      <c r="E37" s="12"/>
      <c r="F37" s="12"/>
      <c r="G37" s="12"/>
      <c r="H37" s="12"/>
      <c r="I37" s="12"/>
      <c r="J37" s="12"/>
      <c r="K37" s="242"/>
    </row>
    <row r="38" spans="1:11" ht="15.75" thickBot="1">
      <c r="A38" s="11" t="s">
        <v>24</v>
      </c>
      <c r="B38" s="375"/>
      <c r="C38" s="12"/>
      <c r="D38" s="12"/>
      <c r="E38" s="12"/>
      <c r="F38" s="12"/>
      <c r="G38" s="12"/>
      <c r="H38" s="12"/>
      <c r="I38" s="12"/>
      <c r="J38" s="12"/>
      <c r="K38" s="242"/>
    </row>
    <row r="39" spans="1:11" ht="30.75" thickBot="1">
      <c r="A39" s="9" t="s">
        <v>25</v>
      </c>
      <c r="B39" s="375"/>
      <c r="C39" s="12"/>
      <c r="D39" s="12"/>
      <c r="E39" s="12"/>
      <c r="F39" s="12"/>
      <c r="G39" s="12"/>
      <c r="H39" s="12"/>
      <c r="I39" s="12"/>
      <c r="J39" s="12"/>
      <c r="K39" s="242"/>
    </row>
    <row r="40" spans="1:11" ht="30.75" thickBot="1">
      <c r="A40" s="9" t="s">
        <v>26</v>
      </c>
      <c r="B40" s="375"/>
      <c r="C40" s="12"/>
      <c r="D40" s="12"/>
      <c r="E40" s="12"/>
      <c r="F40" s="12"/>
      <c r="G40" s="12"/>
      <c r="H40" s="12"/>
      <c r="I40" s="12"/>
      <c r="J40" s="12"/>
      <c r="K40" s="242"/>
    </row>
    <row r="41" spans="1:11" ht="30.75" thickBot="1">
      <c r="A41" s="9" t="s">
        <v>27</v>
      </c>
      <c r="B41" s="375"/>
      <c r="C41" s="12"/>
      <c r="D41" s="12"/>
      <c r="E41" s="12"/>
      <c r="F41" s="12"/>
      <c r="G41" s="12"/>
      <c r="H41" s="12"/>
      <c r="I41" s="12"/>
      <c r="J41" s="12"/>
      <c r="K41" s="242"/>
    </row>
    <row r="42" spans="1:11" ht="15.75" thickBot="1">
      <c r="A42" s="11" t="s">
        <v>28</v>
      </c>
      <c r="B42" s="375"/>
      <c r="C42" s="12"/>
      <c r="D42" s="12"/>
      <c r="E42" s="12"/>
      <c r="F42" s="12"/>
      <c r="G42" s="12"/>
      <c r="H42" s="12"/>
      <c r="I42" s="12"/>
      <c r="J42" s="12"/>
      <c r="K42" s="242"/>
    </row>
    <row r="43" spans="1:11" ht="30.75" thickBot="1">
      <c r="A43" s="11" t="s">
        <v>29</v>
      </c>
      <c r="B43" s="375"/>
      <c r="C43" s="12"/>
      <c r="D43" s="12"/>
      <c r="E43" s="12"/>
      <c r="F43" s="12"/>
      <c r="G43" s="12"/>
      <c r="H43" s="12"/>
      <c r="I43" s="12"/>
      <c r="J43" s="12"/>
      <c r="K43" s="242"/>
    </row>
    <row r="44" spans="1:11" ht="15.75" thickBot="1">
      <c r="A44" s="11" t="s">
        <v>30</v>
      </c>
      <c r="B44" s="375"/>
      <c r="C44" s="12"/>
      <c r="D44" s="12"/>
      <c r="E44" s="12"/>
      <c r="F44" s="12"/>
      <c r="G44" s="12"/>
      <c r="H44" s="12"/>
      <c r="I44" s="12"/>
      <c r="J44" s="12"/>
      <c r="K44" s="242"/>
    </row>
    <row r="45" spans="1:11" ht="15.75" thickBot="1">
      <c r="A45" s="9" t="s">
        <v>31</v>
      </c>
      <c r="B45" s="375"/>
      <c r="C45" s="12"/>
      <c r="D45" s="12"/>
      <c r="E45" s="12"/>
      <c r="F45" s="12"/>
      <c r="G45" s="12"/>
      <c r="H45" s="12"/>
      <c r="I45" s="12"/>
      <c r="J45" s="12"/>
      <c r="K45" s="242"/>
    </row>
    <row r="46" spans="1:11" ht="15.75" thickBot="1">
      <c r="A46" s="9" t="s">
        <v>32</v>
      </c>
      <c r="B46" s="375"/>
      <c r="C46" s="12"/>
      <c r="D46" s="12"/>
      <c r="E46" s="12"/>
      <c r="F46" s="12"/>
      <c r="G46" s="12"/>
      <c r="H46" s="12"/>
      <c r="I46" s="12"/>
      <c r="J46" s="12"/>
      <c r="K46" s="242"/>
    </row>
    <row r="47" spans="1:11" ht="30.75" thickBot="1">
      <c r="A47" s="9" t="s">
        <v>33</v>
      </c>
      <c r="B47" s="486">
        <f>SUM(B37:B46)</f>
        <v>30804</v>
      </c>
      <c r="C47" s="12"/>
      <c r="D47" s="12"/>
      <c r="E47" s="12"/>
      <c r="F47" s="12"/>
      <c r="G47" s="12"/>
      <c r="H47" s="12"/>
      <c r="I47" s="12"/>
      <c r="J47" s="12"/>
      <c r="K47" s="242"/>
    </row>
    <row r="48" spans="1:11" ht="15.75" thickBot="1">
      <c r="A48" s="9" t="s">
        <v>34</v>
      </c>
      <c r="B48" s="486">
        <f>B47*0.37</f>
        <v>11397.48</v>
      </c>
      <c r="C48" s="12"/>
      <c r="D48" s="12"/>
      <c r="E48" s="12"/>
      <c r="F48" s="12"/>
      <c r="G48" s="12"/>
      <c r="H48" s="12"/>
      <c r="I48" s="12"/>
      <c r="J48" s="12"/>
      <c r="K48" s="242"/>
    </row>
    <row r="49" spans="1:11" ht="15.75" thickBot="1">
      <c r="A49" s="9" t="s">
        <v>35</v>
      </c>
      <c r="B49" s="486">
        <f>SUM(B47:B48)</f>
        <v>42201.479999999996</v>
      </c>
      <c r="C49" s="12"/>
      <c r="D49" s="12"/>
      <c r="E49" s="12"/>
      <c r="F49" s="12"/>
      <c r="G49" s="12"/>
      <c r="H49" s="12"/>
      <c r="I49" s="12"/>
      <c r="J49" s="12"/>
      <c r="K49" s="242"/>
    </row>
    <row r="50" spans="1:11">
      <c r="A50" s="526" t="s">
        <v>36</v>
      </c>
      <c r="B50" s="481"/>
      <c r="C50" s="14"/>
      <c r="D50" s="14"/>
      <c r="E50" s="14"/>
      <c r="F50" s="14"/>
      <c r="G50" s="14"/>
      <c r="H50" s="15"/>
      <c r="I50" s="15"/>
      <c r="J50" s="15"/>
      <c r="K50" s="237"/>
    </row>
    <row r="51" spans="1:11" ht="15.75" thickBot="1">
      <c r="A51" s="528"/>
      <c r="B51" s="25"/>
      <c r="C51" s="26"/>
      <c r="D51" s="26"/>
      <c r="E51" s="26"/>
      <c r="F51" s="26"/>
      <c r="G51" s="26"/>
      <c r="H51" s="27"/>
      <c r="I51" s="27"/>
      <c r="J51" s="27"/>
      <c r="K51" s="239"/>
    </row>
    <row r="52" spans="1:11" ht="15.75" thickBot="1">
      <c r="A52" s="271" t="s">
        <v>361</v>
      </c>
      <c r="B52" s="494">
        <v>44</v>
      </c>
      <c r="C52" s="487"/>
      <c r="D52" s="487"/>
      <c r="E52" s="487"/>
      <c r="F52" s="30"/>
      <c r="G52" s="30"/>
      <c r="H52" s="30"/>
      <c r="I52" s="30"/>
      <c r="J52" s="218"/>
      <c r="K52" s="243"/>
    </row>
    <row r="53" spans="1:11" ht="15.75" thickBot="1">
      <c r="A53" s="271"/>
      <c r="B53" s="488"/>
      <c r="C53" s="489"/>
      <c r="D53" s="489"/>
      <c r="E53" s="489"/>
      <c r="F53" s="29"/>
      <c r="G53" s="29"/>
      <c r="H53" s="29"/>
      <c r="I53" s="29"/>
      <c r="J53" s="219"/>
      <c r="K53" s="244"/>
    </row>
    <row r="54" spans="1:11" ht="15.75" thickBot="1">
      <c r="A54" s="271"/>
      <c r="B54" s="488"/>
      <c r="C54" s="489"/>
      <c r="D54" s="489"/>
      <c r="E54" s="489"/>
      <c r="F54" s="29"/>
      <c r="G54" s="29"/>
      <c r="H54" s="29"/>
      <c r="I54" s="29"/>
      <c r="J54" s="219"/>
      <c r="K54" s="244"/>
    </row>
    <row r="55" spans="1:11" ht="15.75" thickBot="1">
      <c r="A55" s="271"/>
      <c r="B55" s="488"/>
      <c r="C55" s="489"/>
      <c r="D55" s="489"/>
      <c r="E55" s="489"/>
      <c r="F55" s="29"/>
      <c r="G55" s="29"/>
      <c r="H55" s="29"/>
      <c r="I55" s="29"/>
      <c r="J55" s="219"/>
      <c r="K55" s="244"/>
    </row>
    <row r="56" spans="1:11" ht="15.75" thickBot="1">
      <c r="A56" s="271"/>
      <c r="B56" s="488"/>
      <c r="C56" s="489"/>
      <c r="D56" s="489"/>
      <c r="E56" s="489"/>
      <c r="F56" s="29"/>
      <c r="G56" s="29"/>
      <c r="H56" s="29"/>
      <c r="I56" s="29"/>
      <c r="J56" s="219"/>
      <c r="K56" s="244"/>
    </row>
    <row r="57" spans="1:11">
      <c r="A57" s="271"/>
      <c r="B57" s="488"/>
      <c r="C57" s="489"/>
      <c r="D57" s="489"/>
      <c r="E57" s="489"/>
      <c r="F57" s="29"/>
      <c r="G57" s="29"/>
      <c r="H57" s="29"/>
      <c r="I57" s="29"/>
      <c r="J57" s="219"/>
      <c r="K57" s="244"/>
    </row>
    <row r="58" spans="1:11" ht="15.75" thickBot="1">
      <c r="A58" s="490"/>
      <c r="B58" s="491"/>
      <c r="C58" s="492"/>
      <c r="D58" s="492"/>
      <c r="E58" s="492"/>
      <c r="F58" s="31"/>
      <c r="G58" s="31"/>
      <c r="H58" s="31"/>
      <c r="I58" s="31"/>
      <c r="J58" s="220"/>
      <c r="K58" s="245"/>
    </row>
    <row r="59" spans="1:11">
      <c r="A59" s="3"/>
      <c r="B59" s="3"/>
      <c r="C59" s="3"/>
      <c r="D59" s="3"/>
      <c r="E59" s="3"/>
      <c r="F59" s="3"/>
      <c r="G59" s="3"/>
      <c r="H59" s="3"/>
      <c r="I59" s="3"/>
      <c r="J59" s="3"/>
      <c r="K59" s="240"/>
    </row>
    <row r="60" spans="1:11">
      <c r="A60" s="81" t="s">
        <v>37</v>
      </c>
      <c r="B60" s="81"/>
      <c r="C60" s="81"/>
      <c r="D60" s="81"/>
      <c r="E60" s="81"/>
      <c r="F60" s="81"/>
      <c r="G60" s="81"/>
      <c r="H60" s="3"/>
      <c r="I60" s="3"/>
      <c r="J60" s="3"/>
      <c r="K60" s="240"/>
    </row>
    <row r="61" spans="1:11">
      <c r="A61" s="81" t="s">
        <v>38</v>
      </c>
      <c r="B61" s="81"/>
      <c r="C61" s="81"/>
      <c r="D61" s="81"/>
      <c r="E61" s="81"/>
      <c r="F61" s="81"/>
      <c r="G61" s="81"/>
      <c r="H61" s="3"/>
      <c r="I61" s="3"/>
      <c r="J61" s="3"/>
      <c r="K61" s="240"/>
    </row>
    <row r="62" spans="1:11" ht="15.75" thickBot="1">
      <c r="A62" s="81" t="s">
        <v>402</v>
      </c>
      <c r="B62" s="81"/>
      <c r="C62" s="81"/>
      <c r="D62" s="81"/>
      <c r="E62" s="81"/>
      <c r="F62" s="81"/>
      <c r="G62" s="81"/>
      <c r="H62" s="3"/>
      <c r="I62" s="3"/>
      <c r="J62" s="3"/>
      <c r="K62" s="240"/>
    </row>
    <row r="63" spans="1:11" ht="90.75" thickBot="1">
      <c r="A63" s="41" t="s">
        <v>406</v>
      </c>
      <c r="B63" s="41" t="s">
        <v>404</v>
      </c>
      <c r="C63" s="43" t="s">
        <v>474</v>
      </c>
      <c r="D63" s="44" t="s">
        <v>39</v>
      </c>
      <c r="E63" s="44" t="s">
        <v>40</v>
      </c>
      <c r="F63" s="42" t="s">
        <v>41</v>
      </c>
      <c r="G63" s="80" t="s">
        <v>42</v>
      </c>
      <c r="H63" s="80" t="s">
        <v>405</v>
      </c>
      <c r="I63" s="117" t="s">
        <v>403</v>
      </c>
      <c r="J63" s="117"/>
      <c r="K63" s="246" t="s">
        <v>205</v>
      </c>
    </row>
    <row r="64" spans="1:11" ht="15.75" thickBot="1">
      <c r="A64" s="91" t="s">
        <v>374</v>
      </c>
      <c r="B64" s="110"/>
      <c r="C64" s="51"/>
      <c r="D64" s="52"/>
      <c r="E64" s="52"/>
      <c r="F64" s="52"/>
      <c r="G64" s="53"/>
      <c r="H64" s="53"/>
      <c r="I64" s="118"/>
      <c r="J64" s="118"/>
      <c r="K64" s="247"/>
    </row>
    <row r="65" spans="1:11" ht="45">
      <c r="A65" s="493" t="s">
        <v>936</v>
      </c>
      <c r="B65" s="126" t="s">
        <v>194</v>
      </c>
      <c r="C65" s="136"/>
      <c r="D65" s="126" t="s">
        <v>194</v>
      </c>
      <c r="E65" s="126" t="s">
        <v>194</v>
      </c>
      <c r="F65" s="126" t="s">
        <v>194</v>
      </c>
      <c r="G65" s="126"/>
      <c r="H65" s="66" t="s">
        <v>409</v>
      </c>
      <c r="I65" s="119"/>
      <c r="J65" s="119"/>
      <c r="K65" s="248" t="s">
        <v>207</v>
      </c>
    </row>
    <row r="66" spans="1:11">
      <c r="A66" s="49"/>
      <c r="B66" s="127"/>
      <c r="C66" s="134"/>
      <c r="D66" s="127"/>
      <c r="E66" s="127"/>
      <c r="F66" s="127"/>
      <c r="G66" s="127"/>
      <c r="H66" s="60"/>
      <c r="I66" s="120"/>
      <c r="J66" s="120"/>
      <c r="K66" s="249"/>
    </row>
    <row r="67" spans="1:11">
      <c r="A67" s="49"/>
      <c r="B67" s="127"/>
      <c r="C67" s="134"/>
      <c r="D67" s="127"/>
      <c r="E67" s="127"/>
      <c r="F67" s="127"/>
      <c r="G67" s="127"/>
      <c r="H67" s="60"/>
      <c r="I67" s="120"/>
      <c r="J67" s="120"/>
      <c r="K67" s="249"/>
    </row>
    <row r="68" spans="1:11">
      <c r="A68" s="49"/>
      <c r="B68" s="127"/>
      <c r="C68" s="134"/>
      <c r="D68" s="127"/>
      <c r="E68" s="127"/>
      <c r="F68" s="127"/>
      <c r="G68" s="127"/>
      <c r="H68" s="60"/>
      <c r="I68" s="120"/>
      <c r="J68" s="120"/>
      <c r="K68" s="249"/>
    </row>
    <row r="69" spans="1:11">
      <c r="A69" s="49"/>
      <c r="B69" s="127"/>
      <c r="C69" s="134"/>
      <c r="D69" s="127"/>
      <c r="E69" s="127"/>
      <c r="F69" s="127"/>
      <c r="G69" s="127"/>
      <c r="H69" s="60"/>
      <c r="I69" s="120"/>
      <c r="J69" s="120"/>
      <c r="K69" s="249"/>
    </row>
    <row r="70" spans="1:11" ht="15.75" thickBot="1">
      <c r="A70" s="50"/>
      <c r="B70" s="128"/>
      <c r="C70" s="135"/>
      <c r="D70" s="128"/>
      <c r="E70" s="128"/>
      <c r="F70" s="128"/>
      <c r="G70" s="128"/>
      <c r="H70" s="62"/>
      <c r="I70" s="121"/>
      <c r="J70" s="121"/>
      <c r="K70" s="250"/>
    </row>
    <row r="71" spans="1:11" ht="15.75" thickBot="1">
      <c r="A71" s="37" t="e">
        <f>C9</f>
        <v>#N/A</v>
      </c>
      <c r="B71" s="111"/>
      <c r="C71" s="63"/>
      <c r="D71" s="64"/>
      <c r="E71" s="64"/>
      <c r="F71" s="64"/>
      <c r="G71" s="65"/>
      <c r="H71" s="65"/>
      <c r="I71" s="122"/>
      <c r="J71" s="122"/>
      <c r="K71" s="251"/>
    </row>
    <row r="72" spans="1:11">
      <c r="A72" s="48"/>
      <c r="B72" s="126"/>
      <c r="C72" s="136"/>
      <c r="D72" s="58"/>
      <c r="E72" s="58"/>
      <c r="F72" s="79"/>
      <c r="G72" s="59"/>
      <c r="H72" s="66"/>
      <c r="I72" s="123"/>
      <c r="J72" s="221"/>
      <c r="K72" s="248"/>
    </row>
    <row r="73" spans="1:11">
      <c r="A73" s="49"/>
      <c r="B73" s="127"/>
      <c r="C73" s="134"/>
      <c r="D73" s="57"/>
      <c r="E73" s="57"/>
      <c r="F73" s="77"/>
      <c r="G73" s="60"/>
      <c r="H73" s="60"/>
      <c r="I73" s="120"/>
      <c r="J73" s="120"/>
      <c r="K73" s="249"/>
    </row>
    <row r="74" spans="1:11">
      <c r="A74" s="49"/>
      <c r="B74" s="127"/>
      <c r="C74" s="134"/>
      <c r="D74" s="57"/>
      <c r="E74" s="57"/>
      <c r="F74" s="77"/>
      <c r="G74" s="60"/>
      <c r="H74" s="60"/>
      <c r="I74" s="120"/>
      <c r="J74" s="120"/>
      <c r="K74" s="249"/>
    </row>
    <row r="75" spans="1:11">
      <c r="A75" s="49"/>
      <c r="B75" s="127"/>
      <c r="C75" s="134"/>
      <c r="D75" s="57"/>
      <c r="E75" s="57"/>
      <c r="F75" s="77"/>
      <c r="G75" s="60"/>
      <c r="H75" s="60"/>
      <c r="I75" s="120"/>
      <c r="J75" s="120"/>
      <c r="K75" s="249"/>
    </row>
    <row r="76" spans="1:11">
      <c r="A76" s="49"/>
      <c r="B76" s="127"/>
      <c r="C76" s="134"/>
      <c r="D76" s="57"/>
      <c r="E76" s="57"/>
      <c r="F76" s="77"/>
      <c r="G76" s="60"/>
      <c r="H76" s="60"/>
      <c r="I76" s="120"/>
      <c r="J76" s="120"/>
      <c r="K76" s="249"/>
    </row>
    <row r="77" spans="1:11" ht="15.75" thickBot="1">
      <c r="A77" s="50"/>
      <c r="B77" s="128"/>
      <c r="C77" s="135"/>
      <c r="D77" s="61"/>
      <c r="E77" s="61"/>
      <c r="F77" s="78"/>
      <c r="G77" s="62"/>
      <c r="H77" s="62"/>
      <c r="I77" s="121"/>
      <c r="J77" s="121"/>
      <c r="K77" s="250"/>
    </row>
    <row r="78" spans="1:11" ht="15.75" thickBot="1">
      <c r="A78" s="1" t="e">
        <f>D9</f>
        <v>#N/A</v>
      </c>
      <c r="B78" s="112"/>
      <c r="C78" s="54"/>
      <c r="D78" s="55"/>
      <c r="E78" s="55"/>
      <c r="F78" s="55"/>
      <c r="G78" s="56"/>
      <c r="H78" s="56"/>
      <c r="I78" s="124"/>
      <c r="J78" s="124"/>
      <c r="K78" s="252"/>
    </row>
    <row r="79" spans="1:11">
      <c r="A79" s="38"/>
      <c r="B79" s="126"/>
      <c r="C79" s="136"/>
      <c r="D79" s="58"/>
      <c r="E79" s="58"/>
      <c r="F79" s="79"/>
      <c r="G79" s="59"/>
      <c r="H79" s="66"/>
      <c r="I79" s="123"/>
      <c r="J79" s="221"/>
      <c r="K79" s="248"/>
    </row>
    <row r="80" spans="1:11">
      <c r="A80" s="39"/>
      <c r="B80" s="127"/>
      <c r="C80" s="134"/>
      <c r="D80" s="57"/>
      <c r="E80" s="57"/>
      <c r="F80" s="77"/>
      <c r="G80" s="60"/>
      <c r="H80" s="60"/>
      <c r="I80" s="120"/>
      <c r="J80" s="120"/>
      <c r="K80" s="249"/>
    </row>
    <row r="81" spans="1:11">
      <c r="A81" s="39"/>
      <c r="B81" s="127"/>
      <c r="C81" s="134"/>
      <c r="D81" s="57"/>
      <c r="E81" s="57"/>
      <c r="F81" s="77"/>
      <c r="G81" s="60"/>
      <c r="H81" s="60"/>
      <c r="I81" s="120"/>
      <c r="J81" s="120"/>
      <c r="K81" s="249"/>
    </row>
    <row r="82" spans="1:11">
      <c r="A82" s="39"/>
      <c r="B82" s="127"/>
      <c r="C82" s="134"/>
      <c r="D82" s="57"/>
      <c r="E82" s="57"/>
      <c r="F82" s="77"/>
      <c r="G82" s="60"/>
      <c r="H82" s="60"/>
      <c r="I82" s="120"/>
      <c r="J82" s="120"/>
      <c r="K82" s="249"/>
    </row>
    <row r="83" spans="1:11">
      <c r="A83" s="39"/>
      <c r="B83" s="127"/>
      <c r="C83" s="134"/>
      <c r="D83" s="57"/>
      <c r="E83" s="57"/>
      <c r="F83" s="77"/>
      <c r="G83" s="60"/>
      <c r="H83" s="60"/>
      <c r="I83" s="120"/>
      <c r="J83" s="120"/>
      <c r="K83" s="249"/>
    </row>
    <row r="84" spans="1:11" ht="15.75" thickBot="1">
      <c r="A84" s="40"/>
      <c r="B84" s="128"/>
      <c r="C84" s="135"/>
      <c r="D84" s="61"/>
      <c r="E84" s="61"/>
      <c r="F84" s="78"/>
      <c r="G84" s="62"/>
      <c r="H84" s="62"/>
      <c r="I84" s="121"/>
      <c r="J84" s="121"/>
      <c r="K84" s="250"/>
    </row>
    <row r="85" spans="1:11" ht="15.75" thickBot="1">
      <c r="A85" s="1" t="e">
        <f>E9</f>
        <v>#N/A</v>
      </c>
      <c r="B85" s="113"/>
      <c r="C85" s="45"/>
      <c r="D85" s="46"/>
      <c r="E85" s="46"/>
      <c r="F85" s="46"/>
      <c r="G85" s="47"/>
      <c r="H85" s="47"/>
      <c r="I85" s="125"/>
      <c r="J85" s="125"/>
      <c r="K85" s="253"/>
    </row>
    <row r="86" spans="1:11">
      <c r="A86" s="38"/>
      <c r="B86" s="126"/>
      <c r="C86" s="136"/>
      <c r="D86" s="58"/>
      <c r="E86" s="58"/>
      <c r="F86" s="79"/>
      <c r="G86" s="59"/>
      <c r="H86" s="66"/>
      <c r="I86" s="123"/>
      <c r="J86" s="221"/>
      <c r="K86" s="248"/>
    </row>
    <row r="87" spans="1:11">
      <c r="A87" s="39"/>
      <c r="B87" s="127"/>
      <c r="C87" s="134"/>
      <c r="D87" s="57"/>
      <c r="E87" s="57"/>
      <c r="F87" s="77"/>
      <c r="G87" s="60"/>
      <c r="H87" s="60"/>
      <c r="I87" s="120"/>
      <c r="J87" s="120"/>
      <c r="K87" s="249"/>
    </row>
    <row r="88" spans="1:11">
      <c r="A88" s="39"/>
      <c r="B88" s="127"/>
      <c r="C88" s="134"/>
      <c r="D88" s="57"/>
      <c r="E88" s="57"/>
      <c r="F88" s="77"/>
      <c r="G88" s="60"/>
      <c r="H88" s="60"/>
      <c r="I88" s="120"/>
      <c r="J88" s="120"/>
      <c r="K88" s="249"/>
    </row>
    <row r="89" spans="1:11">
      <c r="A89" s="39"/>
      <c r="B89" s="127"/>
      <c r="C89" s="134"/>
      <c r="D89" s="57"/>
      <c r="E89" s="57"/>
      <c r="F89" s="77"/>
      <c r="G89" s="60"/>
      <c r="H89" s="60"/>
      <c r="I89" s="120"/>
      <c r="J89" s="120"/>
      <c r="K89" s="249"/>
    </row>
    <row r="90" spans="1:11">
      <c r="A90" s="39"/>
      <c r="B90" s="127"/>
      <c r="C90" s="134"/>
      <c r="D90" s="57"/>
      <c r="E90" s="57"/>
      <c r="F90" s="77"/>
      <c r="G90" s="60"/>
      <c r="H90" s="60"/>
      <c r="I90" s="120"/>
      <c r="J90" s="120"/>
      <c r="K90" s="249"/>
    </row>
    <row r="91" spans="1:11" ht="15.75" thickBot="1">
      <c r="A91" s="40"/>
      <c r="B91" s="128"/>
      <c r="C91" s="135"/>
      <c r="D91" s="61"/>
      <c r="E91" s="61"/>
      <c r="F91" s="78"/>
      <c r="G91" s="62"/>
      <c r="H91" s="62"/>
      <c r="I91" s="121"/>
      <c r="J91" s="121"/>
      <c r="K91" s="250"/>
    </row>
    <row r="92" spans="1:11" ht="15.75" thickBot="1">
      <c r="A92" s="1" t="e">
        <f>F9</f>
        <v>#N/A</v>
      </c>
      <c r="B92" s="113"/>
      <c r="C92" s="45"/>
      <c r="D92" s="46"/>
      <c r="E92" s="46"/>
      <c r="F92" s="46"/>
      <c r="G92" s="47"/>
      <c r="H92" s="47"/>
      <c r="I92" s="125"/>
      <c r="J92" s="125"/>
      <c r="K92" s="253"/>
    </row>
    <row r="93" spans="1:11">
      <c r="A93" s="38"/>
      <c r="B93" s="126"/>
      <c r="C93" s="136"/>
      <c r="D93" s="58"/>
      <c r="E93" s="58"/>
      <c r="F93" s="79"/>
      <c r="G93" s="59"/>
      <c r="H93" s="66"/>
      <c r="I93" s="123"/>
      <c r="J93" s="221"/>
      <c r="K93" s="248"/>
    </row>
    <row r="94" spans="1:11">
      <c r="A94" s="39"/>
      <c r="B94" s="127"/>
      <c r="C94" s="134"/>
      <c r="D94" s="57"/>
      <c r="E94" s="57"/>
      <c r="F94" s="77"/>
      <c r="G94" s="60"/>
      <c r="H94" s="60"/>
      <c r="I94" s="120"/>
      <c r="J94" s="120"/>
      <c r="K94" s="249"/>
    </row>
    <row r="95" spans="1:11">
      <c r="A95" s="39"/>
      <c r="B95" s="127"/>
      <c r="C95" s="134"/>
      <c r="D95" s="57"/>
      <c r="E95" s="57"/>
      <c r="F95" s="77"/>
      <c r="G95" s="60"/>
      <c r="H95" s="60"/>
      <c r="I95" s="120"/>
      <c r="J95" s="120"/>
      <c r="K95" s="249"/>
    </row>
    <row r="96" spans="1:11">
      <c r="A96" s="39"/>
      <c r="B96" s="127"/>
      <c r="C96" s="134"/>
      <c r="D96" s="57"/>
      <c r="E96" s="57"/>
      <c r="F96" s="77"/>
      <c r="G96" s="60"/>
      <c r="H96" s="60"/>
      <c r="I96" s="120"/>
      <c r="J96" s="120"/>
      <c r="K96" s="249"/>
    </row>
    <row r="97" spans="1:11">
      <c r="A97" s="39"/>
      <c r="B97" s="127"/>
      <c r="C97" s="134"/>
      <c r="D97" s="57"/>
      <c r="E97" s="57"/>
      <c r="F97" s="77"/>
      <c r="G97" s="60"/>
      <c r="H97" s="60"/>
      <c r="I97" s="120"/>
      <c r="J97" s="120"/>
      <c r="K97" s="249"/>
    </row>
    <row r="98" spans="1:11" ht="15.75" thickBot="1">
      <c r="A98" s="40"/>
      <c r="B98" s="128"/>
      <c r="C98" s="135"/>
      <c r="D98" s="61"/>
      <c r="E98" s="61"/>
      <c r="F98" s="78"/>
      <c r="G98" s="62"/>
      <c r="H98" s="62"/>
      <c r="I98" s="121"/>
      <c r="J98" s="121"/>
      <c r="K98" s="250"/>
    </row>
    <row r="99" spans="1:11" ht="15.75" thickBot="1">
      <c r="A99" s="1" t="e">
        <f>G9</f>
        <v>#N/A</v>
      </c>
      <c r="B99" s="113"/>
      <c r="C99" s="45"/>
      <c r="D99" s="46"/>
      <c r="E99" s="46"/>
      <c r="F99" s="46"/>
      <c r="G99" s="47"/>
      <c r="H99" s="47"/>
      <c r="I99" s="125"/>
      <c r="J99" s="125"/>
      <c r="K99" s="253"/>
    </row>
    <row r="100" spans="1:11">
      <c r="A100" s="38"/>
      <c r="B100" s="126"/>
      <c r="C100" s="136"/>
      <c r="D100" s="58"/>
      <c r="E100" s="58"/>
      <c r="F100" s="79"/>
      <c r="G100" s="59"/>
      <c r="H100" s="66"/>
      <c r="I100" s="123"/>
      <c r="J100" s="221"/>
      <c r="K100" s="248"/>
    </row>
    <row r="101" spans="1:11">
      <c r="A101" s="39"/>
      <c r="B101" s="127"/>
      <c r="C101" s="134"/>
      <c r="D101" s="57"/>
      <c r="E101" s="57"/>
      <c r="F101" s="77"/>
      <c r="G101" s="60"/>
      <c r="H101" s="60"/>
      <c r="I101" s="120"/>
      <c r="J101" s="120"/>
      <c r="K101" s="249"/>
    </row>
    <row r="102" spans="1:11">
      <c r="A102" s="39"/>
      <c r="B102" s="127"/>
      <c r="C102" s="134"/>
      <c r="D102" s="57"/>
      <c r="E102" s="57"/>
      <c r="F102" s="77"/>
      <c r="G102" s="60"/>
      <c r="H102" s="60"/>
      <c r="I102" s="120"/>
      <c r="J102" s="120"/>
      <c r="K102" s="249"/>
    </row>
    <row r="103" spans="1:11">
      <c r="A103" s="39"/>
      <c r="B103" s="127"/>
      <c r="C103" s="134"/>
      <c r="D103" s="57"/>
      <c r="E103" s="57"/>
      <c r="F103" s="77"/>
      <c r="G103" s="60"/>
      <c r="H103" s="60"/>
      <c r="I103" s="120"/>
      <c r="J103" s="120"/>
      <c r="K103" s="249"/>
    </row>
    <row r="104" spans="1:11">
      <c r="A104" s="39"/>
      <c r="B104" s="127"/>
      <c r="C104" s="134"/>
      <c r="D104" s="57"/>
      <c r="E104" s="57"/>
      <c r="F104" s="77"/>
      <c r="G104" s="60"/>
      <c r="H104" s="60"/>
      <c r="I104" s="120"/>
      <c r="J104" s="120"/>
      <c r="K104" s="249"/>
    </row>
    <row r="105" spans="1:11" ht="15.75" thickBot="1">
      <c r="A105" s="40"/>
      <c r="B105" s="128"/>
      <c r="C105" s="135"/>
      <c r="D105" s="61"/>
      <c r="E105" s="61"/>
      <c r="F105" s="78"/>
      <c r="G105" s="62"/>
      <c r="H105" s="62"/>
      <c r="I105" s="121"/>
      <c r="J105" s="121"/>
      <c r="K105" s="250"/>
    </row>
    <row r="106" spans="1:11" ht="15.75" thickBot="1">
      <c r="A106" s="1" t="e">
        <f>H9</f>
        <v>#N/A</v>
      </c>
      <c r="B106" s="113"/>
      <c r="C106" s="45"/>
      <c r="D106" s="46"/>
      <c r="E106" s="46"/>
      <c r="F106" s="46"/>
      <c r="G106" s="47"/>
      <c r="H106" s="47"/>
      <c r="I106" s="125"/>
      <c r="J106" s="125"/>
      <c r="K106" s="253"/>
    </row>
    <row r="107" spans="1:11">
      <c r="A107" s="38"/>
      <c r="B107" s="126"/>
      <c r="C107" s="136"/>
      <c r="D107" s="58"/>
      <c r="E107" s="58"/>
      <c r="F107" s="79"/>
      <c r="G107" s="59"/>
      <c r="H107" s="66"/>
      <c r="I107" s="123"/>
      <c r="J107" s="221"/>
      <c r="K107" s="248"/>
    </row>
    <row r="108" spans="1:11">
      <c r="A108" s="39"/>
      <c r="B108" s="127"/>
      <c r="C108" s="134"/>
      <c r="D108" s="57"/>
      <c r="E108" s="57"/>
      <c r="F108" s="77"/>
      <c r="G108" s="60"/>
      <c r="H108" s="60"/>
      <c r="I108" s="120"/>
      <c r="J108" s="120"/>
      <c r="K108" s="249"/>
    </row>
    <row r="109" spans="1:11">
      <c r="A109" s="39"/>
      <c r="B109" s="127"/>
      <c r="C109" s="134"/>
      <c r="D109" s="57"/>
      <c r="E109" s="57"/>
      <c r="F109" s="77"/>
      <c r="G109" s="60"/>
      <c r="H109" s="60"/>
      <c r="I109" s="120"/>
      <c r="J109" s="120"/>
      <c r="K109" s="249"/>
    </row>
    <row r="110" spans="1:11">
      <c r="A110" s="39"/>
      <c r="B110" s="127"/>
      <c r="C110" s="134"/>
      <c r="D110" s="57"/>
      <c r="E110" s="57"/>
      <c r="F110" s="77"/>
      <c r="G110" s="60"/>
      <c r="H110" s="60"/>
      <c r="I110" s="120"/>
      <c r="J110" s="120"/>
      <c r="K110" s="249"/>
    </row>
    <row r="111" spans="1:11">
      <c r="A111" s="39"/>
      <c r="B111" s="127"/>
      <c r="C111" s="134"/>
      <c r="D111" s="57"/>
      <c r="E111" s="57"/>
      <c r="F111" s="77"/>
      <c r="G111" s="60"/>
      <c r="H111" s="60"/>
      <c r="I111" s="120"/>
      <c r="J111" s="120"/>
      <c r="K111" s="249"/>
    </row>
    <row r="112" spans="1:11" ht="15.75" thickBot="1">
      <c r="A112" s="40"/>
      <c r="B112" s="128"/>
      <c r="C112" s="135"/>
      <c r="D112" s="61"/>
      <c r="E112" s="61"/>
      <c r="F112" s="78"/>
      <c r="G112" s="62"/>
      <c r="H112" s="62"/>
      <c r="I112" s="121"/>
      <c r="J112" s="121"/>
      <c r="K112" s="250"/>
    </row>
    <row r="113" spans="1:11" ht="15.75" thickBot="1">
      <c r="A113" s="1" t="e">
        <f>I9</f>
        <v>#N/A</v>
      </c>
      <c r="B113" s="113"/>
      <c r="C113" s="45"/>
      <c r="D113" s="46"/>
      <c r="E113" s="46"/>
      <c r="F113" s="46"/>
      <c r="G113" s="47"/>
      <c r="H113" s="47"/>
      <c r="I113" s="125"/>
      <c r="J113" s="125"/>
      <c r="K113" s="253"/>
    </row>
    <row r="114" spans="1:11">
      <c r="A114" s="38"/>
      <c r="B114" s="126"/>
      <c r="C114" s="136"/>
      <c r="D114" s="58"/>
      <c r="E114" s="58"/>
      <c r="F114" s="79"/>
      <c r="G114" s="59"/>
      <c r="H114" s="66"/>
      <c r="I114" s="123"/>
      <c r="J114" s="221"/>
      <c r="K114" s="248"/>
    </row>
    <row r="115" spans="1:11">
      <c r="A115" s="39"/>
      <c r="B115" s="127"/>
      <c r="C115" s="134"/>
      <c r="D115" s="57"/>
      <c r="E115" s="57"/>
      <c r="F115" s="77"/>
      <c r="G115" s="60"/>
      <c r="H115" s="60"/>
      <c r="I115" s="120"/>
      <c r="J115" s="120"/>
      <c r="K115" s="249"/>
    </row>
    <row r="116" spans="1:11">
      <c r="A116" s="39"/>
      <c r="B116" s="127"/>
      <c r="C116" s="134"/>
      <c r="D116" s="57"/>
      <c r="E116" s="57"/>
      <c r="F116" s="77"/>
      <c r="G116" s="60"/>
      <c r="H116" s="60"/>
      <c r="I116" s="120"/>
      <c r="J116" s="120"/>
      <c r="K116" s="249"/>
    </row>
    <row r="117" spans="1:11">
      <c r="A117" s="39"/>
      <c r="B117" s="127"/>
      <c r="C117" s="134"/>
      <c r="D117" s="57"/>
      <c r="E117" s="57"/>
      <c r="F117" s="77"/>
      <c r="G117" s="60"/>
      <c r="H117" s="60"/>
      <c r="I117" s="120"/>
      <c r="J117" s="120"/>
      <c r="K117" s="249"/>
    </row>
    <row r="118" spans="1:11">
      <c r="A118" s="39"/>
      <c r="B118" s="127"/>
      <c r="C118" s="134"/>
      <c r="D118" s="57"/>
      <c r="E118" s="57"/>
      <c r="F118" s="77"/>
      <c r="G118" s="60"/>
      <c r="H118" s="60"/>
      <c r="I118" s="120"/>
      <c r="J118" s="120"/>
      <c r="K118" s="249"/>
    </row>
    <row r="119" spans="1:11" ht="15.75" thickBot="1">
      <c r="A119" s="40"/>
      <c r="B119" s="128"/>
      <c r="C119" s="135"/>
      <c r="D119" s="61"/>
      <c r="E119" s="61"/>
      <c r="F119" s="78"/>
      <c r="G119" s="62"/>
      <c r="H119" s="62"/>
      <c r="I119" s="121"/>
      <c r="J119" s="121"/>
      <c r="K119" s="250"/>
    </row>
    <row r="120" spans="1:11" ht="15.75" thickBot="1">
      <c r="A120" s="1" t="e">
        <f>J9</f>
        <v>#N/A</v>
      </c>
      <c r="B120" s="113"/>
      <c r="C120" s="45"/>
      <c r="D120" s="46"/>
      <c r="E120" s="46"/>
      <c r="F120" s="46"/>
      <c r="G120" s="47"/>
      <c r="H120" s="47"/>
      <c r="I120" s="125"/>
      <c r="J120" s="125"/>
      <c r="K120" s="253"/>
    </row>
    <row r="121" spans="1:11">
      <c r="A121" s="38"/>
      <c r="B121" s="126"/>
      <c r="C121" s="136"/>
      <c r="D121" s="58"/>
      <c r="E121" s="58"/>
      <c r="F121" s="79"/>
      <c r="G121" s="59"/>
      <c r="H121" s="66"/>
      <c r="I121" s="123"/>
      <c r="J121" s="221"/>
      <c r="K121" s="248"/>
    </row>
    <row r="122" spans="1:11">
      <c r="A122" s="39"/>
      <c r="B122" s="127"/>
      <c r="C122" s="134"/>
      <c r="D122" s="57"/>
      <c r="E122" s="57"/>
      <c r="F122" s="77"/>
      <c r="G122" s="60"/>
      <c r="H122" s="60"/>
      <c r="I122" s="120"/>
      <c r="J122" s="120"/>
      <c r="K122" s="249"/>
    </row>
    <row r="123" spans="1:11">
      <c r="A123" s="39"/>
      <c r="B123" s="127"/>
      <c r="C123" s="134"/>
      <c r="D123" s="57"/>
      <c r="E123" s="57"/>
      <c r="F123" s="77"/>
      <c r="G123" s="60"/>
      <c r="H123" s="60"/>
      <c r="I123" s="120"/>
      <c r="J123" s="120"/>
      <c r="K123" s="249"/>
    </row>
    <row r="124" spans="1:11">
      <c r="A124" s="39"/>
      <c r="B124" s="127"/>
      <c r="C124" s="134"/>
      <c r="D124" s="57"/>
      <c r="E124" s="57"/>
      <c r="F124" s="77"/>
      <c r="G124" s="60"/>
      <c r="H124" s="60"/>
      <c r="I124" s="120"/>
      <c r="J124" s="120"/>
      <c r="K124" s="249"/>
    </row>
    <row r="125" spans="1:11">
      <c r="A125" s="39"/>
      <c r="B125" s="127"/>
      <c r="C125" s="134"/>
      <c r="D125" s="57"/>
      <c r="E125" s="57"/>
      <c r="F125" s="77"/>
      <c r="G125" s="60"/>
      <c r="H125" s="60"/>
      <c r="I125" s="120"/>
      <c r="J125" s="120"/>
      <c r="K125" s="249"/>
    </row>
    <row r="126" spans="1:11" ht="15.75" thickBot="1">
      <c r="A126" s="40"/>
      <c r="B126" s="128"/>
      <c r="C126" s="135"/>
      <c r="D126" s="61"/>
      <c r="E126" s="61"/>
      <c r="F126" s="78"/>
      <c r="G126" s="62"/>
      <c r="H126" s="62"/>
      <c r="I126" s="121"/>
      <c r="J126" s="121"/>
      <c r="K126" s="250"/>
    </row>
  </sheetData>
  <mergeCells count="6">
    <mergeCell ref="A50:A51"/>
    <mergeCell ref="A7:A9"/>
    <mergeCell ref="B7:B9"/>
    <mergeCell ref="C7:K7"/>
    <mergeCell ref="K8:K9"/>
    <mergeCell ref="A34:A35"/>
  </mergeCells>
  <dataValidations count="4">
    <dataValidation type="whole" allowBlank="1" showInputMessage="1" showErrorMessage="1" sqref="B12:K19 B21:K33 C10:K10">
      <formula1>0</formula1>
      <formula2>100</formula2>
    </dataValidation>
    <dataValidation type="list" allowBlank="1" showInputMessage="1" showErrorMessage="1" sqref="H114:H119">
      <formula1>$AA$2:$AA$9</formula1>
    </dataValidation>
    <dataValidation type="list" allowBlank="1" showInputMessage="1" showErrorMessage="1" sqref="H72:H77 H107:H112 H100:H105 H93:H98 H86:H91 H79:H84">
      <formula1>$AA$2:$AA$12</formula1>
    </dataValidation>
    <dataValidation type="list" allowBlank="1" showInputMessage="1" showErrorMessage="1" sqref="K72:K77 K121:K126 K114:K119 K107:K112 K100:K105 K93:K98 K86:K91 K79:K84">
      <formula1>$AA$17:$AA$18</formula1>
    </dataValidation>
  </dataValidations>
  <pageMargins left="0.7" right="0.7" top="0.75" bottom="0.75" header="0.3" footer="0.3"/>
  <legacyDrawing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'[2]Look-upSheet'!#REF!</xm:f>
          </x14:formula1>
          <xm:sqref>B2:B4 E2 K65:K70 B65:H70 B72:G77 B79:G84 B86:G91 B93:G98 B100:G105 B107:G112 B114:G119 B121:H126 C8:J8</xm:sqref>
        </x14:dataValidation>
      </x14:dataValidations>
    </ext>
  </extLst>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4"/>
  </sheetPr>
  <dimension ref="A1:K127"/>
  <sheetViews>
    <sheetView topLeftCell="A24" workbookViewId="0">
      <selection activeCell="A5" sqref="A5:D5"/>
    </sheetView>
  </sheetViews>
  <sheetFormatPr defaultColWidth="8.85546875" defaultRowHeight="15"/>
  <cols>
    <col min="1" max="1" width="37.42578125" style="3" customWidth="1"/>
    <col min="2" max="2" width="13.140625" style="3" customWidth="1"/>
    <col min="3" max="3" width="20" style="3" customWidth="1"/>
    <col min="4" max="4" width="19.42578125" style="3" customWidth="1"/>
    <col min="5" max="5" width="21.7109375" style="3" customWidth="1"/>
    <col min="6" max="6" width="19.42578125" style="3" customWidth="1"/>
    <col min="7" max="7" width="21.7109375" style="3" customWidth="1"/>
    <col min="8" max="10" width="19.42578125" style="3" customWidth="1"/>
    <col min="11" max="11" width="28.7109375" style="240" customWidth="1"/>
    <col min="12" max="16384" width="8.85546875" style="3"/>
  </cols>
  <sheetData>
    <row r="1" spans="1:11">
      <c r="A1" s="6" t="s">
        <v>0</v>
      </c>
    </row>
    <row r="2" spans="1:11">
      <c r="A2" s="8" t="s">
        <v>384</v>
      </c>
      <c r="B2" s="92" t="s">
        <v>380</v>
      </c>
      <c r="D2" s="8" t="s">
        <v>385</v>
      </c>
      <c r="E2" s="92" t="s">
        <v>92</v>
      </c>
      <c r="F2" s="19"/>
    </row>
    <row r="3" spans="1:11">
      <c r="A3" s="8" t="s">
        <v>378</v>
      </c>
      <c r="B3" s="93" t="s">
        <v>74</v>
      </c>
      <c r="D3" s="8" t="s">
        <v>387</v>
      </c>
      <c r="E3" s="3" t="s">
        <v>362</v>
      </c>
      <c r="F3" s="7" t="s">
        <v>5</v>
      </c>
    </row>
    <row r="4" spans="1:11">
      <c r="A4" s="8" t="s">
        <v>377</v>
      </c>
      <c r="B4" s="92" t="s">
        <v>115</v>
      </c>
      <c r="D4" s="8" t="s">
        <v>196</v>
      </c>
      <c r="E4" s="3" t="str">
        <f>VLOOKUP(B4,'Look-upSheet'!O1:Q72,3,TRUE)</f>
        <v>Barbara Wieland</v>
      </c>
      <c r="F4" s="7" t="s">
        <v>5</v>
      </c>
      <c r="G4" s="144" t="s">
        <v>4</v>
      </c>
      <c r="H4" s="143" t="s">
        <v>5</v>
      </c>
    </row>
    <row r="5" spans="1:11">
      <c r="A5" s="261" t="s">
        <v>410</v>
      </c>
      <c r="B5" s="261"/>
      <c r="C5" s="262"/>
      <c r="D5" s="263"/>
      <c r="E5" s="19"/>
    </row>
    <row r="6" spans="1:11" ht="9" customHeight="1" thickBot="1"/>
    <row r="7" spans="1:11" ht="15.75" customHeight="1" thickBot="1">
      <c r="A7" s="532" t="s">
        <v>6</v>
      </c>
      <c r="B7" s="535" t="s">
        <v>7</v>
      </c>
      <c r="C7" s="529" t="s">
        <v>8</v>
      </c>
      <c r="D7" s="530"/>
      <c r="E7" s="530"/>
      <c r="F7" s="530"/>
      <c r="G7" s="530"/>
      <c r="H7" s="530"/>
      <c r="I7" s="530"/>
      <c r="J7" s="530"/>
      <c r="K7" s="531"/>
    </row>
    <row r="8" spans="1:11" ht="30.75" thickBot="1">
      <c r="A8" s="533"/>
      <c r="B8" s="536"/>
      <c r="C8" s="106" t="s">
        <v>9</v>
      </c>
      <c r="D8" s="106" t="s">
        <v>9</v>
      </c>
      <c r="E8" s="106" t="s">
        <v>9</v>
      </c>
      <c r="F8" s="106" t="s">
        <v>9</v>
      </c>
      <c r="G8" s="106" t="s">
        <v>9</v>
      </c>
      <c r="H8" s="106" t="s">
        <v>9</v>
      </c>
      <c r="I8" s="106" t="s">
        <v>9</v>
      </c>
      <c r="J8" s="106" t="s">
        <v>9</v>
      </c>
      <c r="K8" s="538" t="s">
        <v>671</v>
      </c>
    </row>
    <row r="9" spans="1:11" ht="15.75" thickBot="1">
      <c r="A9" s="534"/>
      <c r="B9" s="537"/>
      <c r="C9" s="106" t="e">
        <f>VLOOKUP(C8,'Look-upSheet'!U1:W513,3,FALSE)</f>
        <v>#N/A</v>
      </c>
      <c r="D9" s="106" t="e">
        <f>VLOOKUP(D8,'Look-upSheet'!V1:X513,3,FALSE)</f>
        <v>#N/A</v>
      </c>
      <c r="E9" s="106" t="e">
        <f>VLOOKUP(E8,'Look-upSheet'!W1:Z512,3,FALSE)</f>
        <v>#N/A</v>
      </c>
      <c r="F9" s="106" t="e">
        <f>VLOOKUP(F8,'Look-upSheet'!X1:AA512,3,FALSE)</f>
        <v>#N/A</v>
      </c>
      <c r="G9" s="106" t="e">
        <f>VLOOKUP(G8,'Look-upSheet'!Z1:AB512,3,FALSE)</f>
        <v>#N/A</v>
      </c>
      <c r="H9" s="106" t="e">
        <f>VLOOKUP(H8,'Look-upSheet'!AA1:AC512,3,FALSE)</f>
        <v>#N/A</v>
      </c>
      <c r="I9" s="106" t="e">
        <f>VLOOKUP(I8,'Look-upSheet'!AB1:AD512,3,FALSE)</f>
        <v>#N/A</v>
      </c>
      <c r="J9" s="106" t="e">
        <f>VLOOKUP(J8,'Look-upSheet'!AC1:AE512,3,FALSE)</f>
        <v>#N/A</v>
      </c>
      <c r="K9" s="539"/>
    </row>
    <row r="10" spans="1:11" ht="32.25" customHeight="1" thickBot="1">
      <c r="A10" s="5" t="s">
        <v>10</v>
      </c>
      <c r="B10" s="145">
        <v>1</v>
      </c>
      <c r="C10" s="2"/>
      <c r="D10" s="2"/>
      <c r="E10" s="2"/>
      <c r="F10" s="2"/>
      <c r="G10" s="2"/>
      <c r="H10" s="2"/>
      <c r="I10" s="2"/>
      <c r="J10" s="2"/>
      <c r="K10" s="228"/>
    </row>
    <row r="11" spans="1:11" ht="15.75" thickBot="1">
      <c r="A11" s="94" t="s">
        <v>11</v>
      </c>
      <c r="B11" s="95"/>
      <c r="C11" s="96"/>
      <c r="D11" s="96"/>
      <c r="E11" s="96"/>
      <c r="F11" s="96"/>
      <c r="G11" s="96"/>
      <c r="H11" s="96"/>
      <c r="I11" s="96"/>
      <c r="J11" s="96"/>
      <c r="K11" s="229"/>
    </row>
    <row r="12" spans="1:11">
      <c r="A12" s="97" t="s">
        <v>12</v>
      </c>
      <c r="B12" s="98"/>
      <c r="C12" s="99"/>
      <c r="D12" s="99"/>
      <c r="E12" s="99"/>
      <c r="F12" s="99"/>
      <c r="G12" s="99"/>
      <c r="H12" s="99"/>
      <c r="I12" s="99"/>
      <c r="J12" s="212"/>
      <c r="K12" s="230"/>
    </row>
    <row r="13" spans="1:11">
      <c r="A13" s="100" t="s">
        <v>13</v>
      </c>
      <c r="B13" s="101"/>
      <c r="C13" s="102"/>
      <c r="D13" s="102"/>
      <c r="E13" s="102"/>
      <c r="F13" s="102"/>
      <c r="G13" s="102"/>
      <c r="H13" s="102"/>
      <c r="I13" s="102"/>
      <c r="J13" s="213"/>
      <c r="K13" s="231"/>
    </row>
    <row r="14" spans="1:11">
      <c r="A14" s="100" t="s">
        <v>14</v>
      </c>
      <c r="B14" s="101"/>
      <c r="C14" s="102"/>
      <c r="D14" s="102"/>
      <c r="E14" s="102"/>
      <c r="F14" s="102"/>
      <c r="G14" s="102"/>
      <c r="H14" s="102"/>
      <c r="I14" s="102"/>
      <c r="J14" s="213"/>
      <c r="K14" s="231"/>
    </row>
    <row r="15" spans="1:11">
      <c r="A15" s="100" t="s">
        <v>15</v>
      </c>
      <c r="B15" s="101"/>
      <c r="C15" s="102"/>
      <c r="D15" s="102"/>
      <c r="E15" s="102"/>
      <c r="F15" s="102"/>
      <c r="G15" s="102"/>
      <c r="H15" s="102"/>
      <c r="I15" s="102"/>
      <c r="J15" s="213"/>
      <c r="K15" s="231"/>
    </row>
    <row r="16" spans="1:11">
      <c r="A16" s="100" t="s">
        <v>16</v>
      </c>
      <c r="B16" s="101"/>
      <c r="C16" s="102"/>
      <c r="D16" s="102"/>
      <c r="E16" s="102"/>
      <c r="F16" s="102"/>
      <c r="G16" s="102"/>
      <c r="H16" s="102"/>
      <c r="I16" s="102"/>
      <c r="J16" s="213"/>
      <c r="K16" s="231"/>
    </row>
    <row r="17" spans="1:11">
      <c r="A17" s="100" t="s">
        <v>17</v>
      </c>
      <c r="B17" s="101"/>
      <c r="C17" s="102"/>
      <c r="D17" s="102"/>
      <c r="E17" s="102"/>
      <c r="F17" s="102"/>
      <c r="G17" s="102"/>
      <c r="H17" s="102"/>
      <c r="I17" s="102"/>
      <c r="J17" s="213"/>
      <c r="K17" s="231"/>
    </row>
    <row r="18" spans="1:11">
      <c r="A18" s="100" t="s">
        <v>18</v>
      </c>
      <c r="B18" s="101"/>
      <c r="C18" s="102"/>
      <c r="D18" s="102"/>
      <c r="E18" s="102"/>
      <c r="F18" s="102"/>
      <c r="G18" s="102"/>
      <c r="H18" s="102"/>
      <c r="I18" s="102"/>
      <c r="J18" s="213"/>
      <c r="K18" s="231"/>
    </row>
    <row r="19" spans="1:11" ht="17.25" customHeight="1" thickBot="1">
      <c r="A19" s="103" t="s">
        <v>19</v>
      </c>
      <c r="B19" s="104"/>
      <c r="C19" s="105"/>
      <c r="D19" s="105"/>
      <c r="E19" s="105"/>
      <c r="F19" s="105"/>
      <c r="G19" s="105"/>
      <c r="H19" s="105"/>
      <c r="I19" s="105"/>
      <c r="J19" s="214"/>
      <c r="K19" s="232"/>
    </row>
    <row r="20" spans="1:11" ht="15.75" thickBot="1">
      <c r="A20" s="5" t="s">
        <v>20</v>
      </c>
      <c r="B20" s="21"/>
      <c r="C20" s="24"/>
      <c r="D20" s="24"/>
      <c r="E20" s="24"/>
      <c r="F20" s="24"/>
      <c r="G20" s="24"/>
      <c r="H20" s="24"/>
      <c r="I20" s="24"/>
      <c r="J20" s="24"/>
      <c r="K20" s="233"/>
    </row>
    <row r="21" spans="1:11">
      <c r="A21" s="115" t="s">
        <v>392</v>
      </c>
      <c r="B21" s="22"/>
      <c r="C21" s="107"/>
      <c r="D21" s="107"/>
      <c r="E21" s="107"/>
      <c r="F21" s="107"/>
      <c r="G21" s="107"/>
      <c r="H21" s="107"/>
      <c r="I21" s="107"/>
      <c r="J21" s="215"/>
      <c r="K21" s="234"/>
    </row>
    <row r="22" spans="1:11">
      <c r="A22" s="116" t="s">
        <v>393</v>
      </c>
      <c r="B22" s="23"/>
      <c r="C22" s="108"/>
      <c r="D22" s="108"/>
      <c r="E22" s="108"/>
      <c r="F22" s="108"/>
      <c r="G22" s="108"/>
      <c r="H22" s="108"/>
      <c r="I22" s="108"/>
      <c r="J22" s="216"/>
      <c r="K22" s="235"/>
    </row>
    <row r="23" spans="1:11">
      <c r="A23" s="116" t="s">
        <v>394</v>
      </c>
      <c r="B23" s="23"/>
      <c r="C23" s="108"/>
      <c r="D23" s="108"/>
      <c r="E23" s="108"/>
      <c r="F23" s="108"/>
      <c r="G23" s="108"/>
      <c r="H23" s="108"/>
      <c r="I23" s="108"/>
      <c r="J23" s="216"/>
      <c r="K23" s="235"/>
    </row>
    <row r="24" spans="1:11">
      <c r="A24" s="116" t="s">
        <v>395</v>
      </c>
      <c r="B24" s="23"/>
      <c r="C24" s="108"/>
      <c r="D24" s="108"/>
      <c r="E24" s="108"/>
      <c r="F24" s="108"/>
      <c r="G24" s="108"/>
      <c r="H24" s="108"/>
      <c r="I24" s="108"/>
      <c r="J24" s="216"/>
      <c r="K24" s="235"/>
    </row>
    <row r="25" spans="1:11">
      <c r="A25" s="116" t="s">
        <v>396</v>
      </c>
      <c r="B25" s="23"/>
      <c r="C25" s="108"/>
      <c r="D25" s="108"/>
      <c r="E25" s="108"/>
      <c r="F25" s="108"/>
      <c r="G25" s="108"/>
      <c r="H25" s="108"/>
      <c r="I25" s="108"/>
      <c r="J25" s="216"/>
      <c r="K25" s="235"/>
    </row>
    <row r="26" spans="1:11">
      <c r="A26" s="116" t="s">
        <v>397</v>
      </c>
      <c r="B26" s="23"/>
      <c r="C26" s="108"/>
      <c r="D26" s="108"/>
      <c r="E26" s="108"/>
      <c r="F26" s="108"/>
      <c r="G26" s="108"/>
      <c r="H26" s="108"/>
      <c r="I26" s="108"/>
      <c r="J26" s="216"/>
      <c r="K26" s="235"/>
    </row>
    <row r="27" spans="1:11">
      <c r="A27" s="116" t="s">
        <v>398</v>
      </c>
      <c r="B27" s="23"/>
      <c r="C27" s="108"/>
      <c r="D27" s="108"/>
      <c r="E27" s="108"/>
      <c r="F27" s="108"/>
      <c r="G27" s="108"/>
      <c r="H27" s="108"/>
      <c r="I27" s="108"/>
      <c r="J27" s="216"/>
      <c r="K27" s="235"/>
    </row>
    <row r="28" spans="1:11">
      <c r="A28" s="116" t="s">
        <v>399</v>
      </c>
      <c r="B28" s="23"/>
      <c r="C28" s="108"/>
      <c r="D28" s="108"/>
      <c r="E28" s="108"/>
      <c r="F28" s="108"/>
      <c r="G28" s="108"/>
      <c r="H28" s="108"/>
      <c r="I28" s="108"/>
      <c r="J28" s="216"/>
      <c r="K28" s="235"/>
    </row>
    <row r="29" spans="1:11">
      <c r="A29" s="116" t="s">
        <v>400</v>
      </c>
      <c r="B29" s="23"/>
      <c r="C29" s="108"/>
      <c r="D29" s="108"/>
      <c r="E29" s="108"/>
      <c r="F29" s="108"/>
      <c r="G29" s="108"/>
      <c r="H29" s="108"/>
      <c r="I29" s="108"/>
      <c r="J29" s="216"/>
      <c r="K29" s="235"/>
    </row>
    <row r="30" spans="1:11">
      <c r="A30" s="114" t="s">
        <v>401</v>
      </c>
      <c r="B30" s="28"/>
      <c r="C30" s="109"/>
      <c r="D30" s="109"/>
      <c r="E30" s="109"/>
      <c r="F30" s="109"/>
      <c r="G30" s="109"/>
      <c r="H30" s="109"/>
      <c r="I30" s="109"/>
      <c r="J30" s="217"/>
      <c r="K30" s="236"/>
    </row>
    <row r="31" spans="1:11">
      <c r="A31" s="114" t="s">
        <v>401</v>
      </c>
      <c r="B31" s="28"/>
      <c r="C31" s="109"/>
      <c r="D31" s="109"/>
      <c r="E31" s="109"/>
      <c r="F31" s="109"/>
      <c r="G31" s="109"/>
      <c r="H31" s="109"/>
      <c r="I31" s="109"/>
      <c r="J31" s="217"/>
      <c r="K31" s="236"/>
    </row>
    <row r="32" spans="1:11">
      <c r="A32" s="114" t="s">
        <v>401</v>
      </c>
      <c r="B32" s="28"/>
      <c r="C32" s="109"/>
      <c r="D32" s="109"/>
      <c r="E32" s="109"/>
      <c r="F32" s="109"/>
      <c r="G32" s="109"/>
      <c r="H32" s="109"/>
      <c r="I32" s="109"/>
      <c r="J32" s="217"/>
      <c r="K32" s="236"/>
    </row>
    <row r="33" spans="1:11" ht="15.75" thickBot="1">
      <c r="A33" s="114" t="s">
        <v>401</v>
      </c>
      <c r="B33" s="28"/>
      <c r="C33" s="109"/>
      <c r="D33" s="109"/>
      <c r="E33" s="109"/>
      <c r="F33" s="109"/>
      <c r="G33" s="109"/>
      <c r="H33" s="109"/>
      <c r="I33" s="109"/>
      <c r="J33" s="217"/>
      <c r="K33" s="236"/>
    </row>
    <row r="34" spans="1:11">
      <c r="A34" s="526" t="s">
        <v>21</v>
      </c>
      <c r="B34" s="13"/>
      <c r="C34" s="14"/>
      <c r="D34" s="14"/>
      <c r="E34" s="14"/>
      <c r="F34" s="14"/>
      <c r="G34" s="14"/>
      <c r="H34" s="14"/>
      <c r="I34" s="14"/>
      <c r="J34" s="14"/>
      <c r="K34" s="237"/>
    </row>
    <row r="35" spans="1:11" ht="18.75" customHeight="1" thickBot="1">
      <c r="A35" s="527"/>
      <c r="B35" s="16"/>
      <c r="C35" s="17"/>
      <c r="D35" s="17"/>
      <c r="E35" s="17"/>
      <c r="F35" s="17"/>
      <c r="G35" s="17"/>
      <c r="H35" s="17"/>
      <c r="I35" s="17"/>
      <c r="J35" s="17"/>
      <c r="K35" s="238"/>
    </row>
    <row r="36" spans="1:11" ht="15.75" thickBot="1">
      <c r="A36" s="9" t="s">
        <v>22</v>
      </c>
      <c r="B36" s="10"/>
      <c r="C36" s="10"/>
      <c r="D36" s="10"/>
      <c r="E36" s="10"/>
      <c r="F36" s="10"/>
      <c r="G36" s="10"/>
      <c r="H36" s="10"/>
      <c r="I36" s="10"/>
      <c r="J36" s="10"/>
      <c r="K36" s="241"/>
    </row>
    <row r="37" spans="1:11" ht="15.75" thickBot="1">
      <c r="A37" s="11" t="s">
        <v>23</v>
      </c>
      <c r="B37" s="12"/>
      <c r="C37" s="12"/>
      <c r="D37" s="12"/>
      <c r="E37" s="12"/>
      <c r="F37" s="12"/>
      <c r="G37" s="12"/>
      <c r="H37" s="12"/>
      <c r="I37" s="12"/>
      <c r="J37" s="12"/>
      <c r="K37" s="242"/>
    </row>
    <row r="38" spans="1:11" ht="15.75" thickBot="1">
      <c r="A38" s="11" t="s">
        <v>24</v>
      </c>
      <c r="B38" s="12"/>
      <c r="C38" s="12"/>
      <c r="D38" s="12"/>
      <c r="E38" s="12"/>
      <c r="F38" s="12"/>
      <c r="G38" s="12"/>
      <c r="H38" s="12"/>
      <c r="I38" s="12"/>
      <c r="J38" s="12"/>
      <c r="K38" s="242"/>
    </row>
    <row r="39" spans="1:11" ht="15.75" thickBot="1">
      <c r="A39" s="9" t="s">
        <v>25</v>
      </c>
      <c r="B39" s="12"/>
      <c r="C39" s="12"/>
      <c r="D39" s="12"/>
      <c r="E39" s="12"/>
      <c r="F39" s="12"/>
      <c r="G39" s="12"/>
      <c r="H39" s="12"/>
      <c r="I39" s="12"/>
      <c r="J39" s="12"/>
      <c r="K39" s="242"/>
    </row>
    <row r="40" spans="1:11" ht="15.75" thickBot="1">
      <c r="A40" s="9" t="s">
        <v>26</v>
      </c>
      <c r="B40" s="12"/>
      <c r="C40" s="12"/>
      <c r="D40" s="12"/>
      <c r="E40" s="12"/>
      <c r="F40" s="12"/>
      <c r="G40" s="12"/>
      <c r="H40" s="12"/>
      <c r="I40" s="12"/>
      <c r="J40" s="12"/>
      <c r="K40" s="242"/>
    </row>
    <row r="41" spans="1:11" ht="15.75" thickBot="1">
      <c r="A41" s="9" t="s">
        <v>27</v>
      </c>
      <c r="B41" s="12"/>
      <c r="C41" s="12"/>
      <c r="D41" s="12"/>
      <c r="E41" s="12"/>
      <c r="F41" s="12"/>
      <c r="G41" s="12"/>
      <c r="H41" s="12"/>
      <c r="I41" s="12"/>
      <c r="J41" s="12"/>
      <c r="K41" s="242"/>
    </row>
    <row r="42" spans="1:11" ht="15.75" thickBot="1">
      <c r="A42" s="11" t="s">
        <v>28</v>
      </c>
      <c r="B42" s="12"/>
      <c r="C42" s="12"/>
      <c r="D42" s="12"/>
      <c r="E42" s="12"/>
      <c r="F42" s="12"/>
      <c r="G42" s="12"/>
      <c r="H42" s="12"/>
      <c r="I42" s="12"/>
      <c r="J42" s="12"/>
      <c r="K42" s="242"/>
    </row>
    <row r="43" spans="1:11" ht="15.75" thickBot="1">
      <c r="A43" s="11" t="s">
        <v>29</v>
      </c>
      <c r="B43" s="12"/>
      <c r="C43" s="12"/>
      <c r="D43" s="12"/>
      <c r="E43" s="12"/>
      <c r="F43" s="12"/>
      <c r="G43" s="12"/>
      <c r="H43" s="12"/>
      <c r="I43" s="12"/>
      <c r="J43" s="12"/>
      <c r="K43" s="242"/>
    </row>
    <row r="44" spans="1:11" ht="15.75" thickBot="1">
      <c r="A44" s="11" t="s">
        <v>30</v>
      </c>
      <c r="B44" s="12"/>
      <c r="C44" s="12"/>
      <c r="D44" s="12"/>
      <c r="E44" s="12"/>
      <c r="F44" s="12"/>
      <c r="G44" s="12"/>
      <c r="H44" s="12"/>
      <c r="I44" s="12"/>
      <c r="J44" s="12"/>
      <c r="K44" s="242"/>
    </row>
    <row r="45" spans="1:11" ht="15.75" thickBot="1">
      <c r="A45" s="9" t="s">
        <v>31</v>
      </c>
      <c r="B45" s="12"/>
      <c r="C45" s="12"/>
      <c r="D45" s="12"/>
      <c r="E45" s="12"/>
      <c r="F45" s="12"/>
      <c r="G45" s="12"/>
      <c r="H45" s="12"/>
      <c r="I45" s="12"/>
      <c r="J45" s="12"/>
      <c r="K45" s="242"/>
    </row>
    <row r="46" spans="1:11" ht="15.75" thickBot="1">
      <c r="A46" s="9" t="s">
        <v>32</v>
      </c>
      <c r="B46" s="12"/>
      <c r="C46" s="12"/>
      <c r="D46" s="12"/>
      <c r="E46" s="12"/>
      <c r="F46" s="12"/>
      <c r="G46" s="12"/>
      <c r="H46" s="12"/>
      <c r="I46" s="12"/>
      <c r="J46" s="12"/>
      <c r="K46" s="242"/>
    </row>
    <row r="47" spans="1:11" ht="15.75" thickBot="1">
      <c r="A47" s="9" t="s">
        <v>33</v>
      </c>
      <c r="B47" s="12"/>
      <c r="C47" s="12"/>
      <c r="D47" s="12"/>
      <c r="E47" s="12"/>
      <c r="F47" s="12"/>
      <c r="G47" s="12"/>
      <c r="H47" s="12"/>
      <c r="I47" s="12"/>
      <c r="J47" s="12"/>
      <c r="K47" s="242"/>
    </row>
    <row r="48" spans="1:11" ht="15.75" thickBot="1">
      <c r="A48" s="9" t="s">
        <v>34</v>
      </c>
      <c r="B48" s="12"/>
      <c r="C48" s="12"/>
      <c r="D48" s="12"/>
      <c r="E48" s="12"/>
      <c r="F48" s="12"/>
      <c r="G48" s="12"/>
      <c r="H48" s="12"/>
      <c r="I48" s="12"/>
      <c r="J48" s="12"/>
      <c r="K48" s="242"/>
    </row>
    <row r="49" spans="1:11" ht="15.75" thickBot="1">
      <c r="A49" s="9" t="s">
        <v>35</v>
      </c>
      <c r="B49" s="12"/>
      <c r="C49" s="12"/>
      <c r="D49" s="12"/>
      <c r="E49" s="12"/>
      <c r="F49" s="12"/>
      <c r="G49" s="12"/>
      <c r="H49" s="12"/>
      <c r="I49" s="12"/>
      <c r="J49" s="12"/>
      <c r="K49" s="242"/>
    </row>
    <row r="50" spans="1:11">
      <c r="A50" s="526" t="s">
        <v>36</v>
      </c>
      <c r="B50" s="13"/>
      <c r="C50" s="14"/>
      <c r="D50" s="14"/>
      <c r="E50" s="14"/>
      <c r="F50" s="14"/>
      <c r="G50" s="14"/>
      <c r="H50" s="15"/>
      <c r="I50" s="15"/>
      <c r="J50" s="15"/>
      <c r="K50" s="237"/>
    </row>
    <row r="51" spans="1:11" ht="18.75" customHeight="1" thickBot="1">
      <c r="A51" s="528"/>
      <c r="B51" s="25"/>
      <c r="C51" s="26"/>
      <c r="D51" s="26"/>
      <c r="E51" s="26"/>
      <c r="F51" s="26"/>
      <c r="G51" s="26"/>
      <c r="H51" s="27"/>
      <c r="I51" s="27"/>
      <c r="J51" s="27"/>
      <c r="K51" s="239"/>
    </row>
    <row r="52" spans="1:11" ht="15.75" thickBot="1">
      <c r="A52" s="35" t="s">
        <v>476</v>
      </c>
      <c r="B52" s="32"/>
      <c r="C52" s="30"/>
      <c r="D52" s="30"/>
      <c r="E52" s="30"/>
      <c r="F52" s="30"/>
      <c r="G52" s="30"/>
      <c r="H52" s="30"/>
      <c r="I52" s="30"/>
      <c r="J52" s="218"/>
      <c r="K52" s="243"/>
    </row>
    <row r="53" spans="1:11" ht="15.75" thickBot="1">
      <c r="A53" s="35" t="s">
        <v>476</v>
      </c>
      <c r="B53" s="33"/>
      <c r="C53" s="29"/>
      <c r="D53" s="29"/>
      <c r="E53" s="29"/>
      <c r="F53" s="29"/>
      <c r="G53" s="29"/>
      <c r="H53" s="29"/>
      <c r="I53" s="29"/>
      <c r="J53" s="219"/>
      <c r="K53" s="244"/>
    </row>
    <row r="54" spans="1:11" ht="15.75" thickBot="1">
      <c r="A54" s="35" t="s">
        <v>476</v>
      </c>
      <c r="B54" s="33"/>
      <c r="C54" s="29"/>
      <c r="D54" s="29"/>
      <c r="E54" s="29"/>
      <c r="F54" s="29"/>
      <c r="G54" s="29"/>
      <c r="H54" s="29"/>
      <c r="I54" s="29"/>
      <c r="J54" s="219"/>
      <c r="K54" s="244"/>
    </row>
    <row r="55" spans="1:11" ht="15.75" thickBot="1">
      <c r="A55" s="35" t="s">
        <v>476</v>
      </c>
      <c r="B55" s="33"/>
      <c r="C55" s="29"/>
      <c r="D55" s="29"/>
      <c r="E55" s="29"/>
      <c r="F55" s="29"/>
      <c r="G55" s="29"/>
      <c r="H55" s="29"/>
      <c r="I55" s="29"/>
      <c r="J55" s="219"/>
      <c r="K55" s="244"/>
    </row>
    <row r="56" spans="1:11" ht="15.75" thickBot="1">
      <c r="A56" s="35" t="s">
        <v>476</v>
      </c>
      <c r="B56" s="33"/>
      <c r="C56" s="29"/>
      <c r="D56" s="29"/>
      <c r="E56" s="29"/>
      <c r="F56" s="29"/>
      <c r="G56" s="29"/>
      <c r="H56" s="29"/>
      <c r="I56" s="29"/>
      <c r="J56" s="219"/>
      <c r="K56" s="244"/>
    </row>
    <row r="57" spans="1:11">
      <c r="A57" s="35" t="s">
        <v>476</v>
      </c>
      <c r="B57" s="33"/>
      <c r="C57" s="29"/>
      <c r="D57" s="29"/>
      <c r="E57" s="29"/>
      <c r="F57" s="29"/>
      <c r="G57" s="29"/>
      <c r="H57" s="29"/>
      <c r="I57" s="29"/>
      <c r="J57" s="219"/>
      <c r="K57" s="244"/>
    </row>
    <row r="58" spans="1:11" ht="15.75" thickBot="1">
      <c r="A58" s="36" t="s">
        <v>475</v>
      </c>
      <c r="B58" s="34"/>
      <c r="C58" s="31"/>
      <c r="D58" s="31"/>
      <c r="E58" s="31"/>
      <c r="F58" s="31"/>
      <c r="G58" s="31"/>
      <c r="H58" s="31"/>
      <c r="I58" s="31"/>
      <c r="J58" s="220"/>
      <c r="K58" s="245"/>
    </row>
    <row r="60" spans="1:11">
      <c r="A60" s="81" t="s">
        <v>37</v>
      </c>
      <c r="B60" s="81"/>
      <c r="C60" s="81"/>
      <c r="D60" s="81"/>
      <c r="E60" s="81"/>
      <c r="F60" s="81"/>
      <c r="G60" s="81"/>
    </row>
    <row r="61" spans="1:11">
      <c r="A61" s="81" t="s">
        <v>38</v>
      </c>
      <c r="B61" s="81"/>
      <c r="C61" s="81"/>
      <c r="D61" s="81"/>
      <c r="E61" s="81"/>
      <c r="F61" s="81"/>
      <c r="G61" s="81"/>
    </row>
    <row r="62" spans="1:11" ht="15.75" thickBot="1">
      <c r="A62" s="81" t="s">
        <v>402</v>
      </c>
      <c r="B62" s="81"/>
      <c r="C62" s="81"/>
      <c r="D62" s="81"/>
      <c r="E62" s="81"/>
      <c r="F62" s="81"/>
      <c r="G62" s="81"/>
    </row>
    <row r="63" spans="1:11" ht="60.75" thickBot="1">
      <c r="A63" s="41" t="s">
        <v>406</v>
      </c>
      <c r="B63" s="41" t="s">
        <v>404</v>
      </c>
      <c r="C63" s="43" t="s">
        <v>474</v>
      </c>
      <c r="D63" s="44" t="s">
        <v>39</v>
      </c>
      <c r="E63" s="44" t="s">
        <v>40</v>
      </c>
      <c r="F63" s="42" t="s">
        <v>41</v>
      </c>
      <c r="G63" s="80" t="s">
        <v>42</v>
      </c>
      <c r="H63" s="80" t="s">
        <v>405</v>
      </c>
      <c r="I63" s="117" t="s">
        <v>403</v>
      </c>
      <c r="J63" s="117"/>
      <c r="K63" s="246" t="s">
        <v>205</v>
      </c>
    </row>
    <row r="64" spans="1:11" ht="15.75" thickBot="1">
      <c r="A64" s="91" t="s">
        <v>374</v>
      </c>
      <c r="B64" s="110"/>
      <c r="C64" s="51"/>
      <c r="D64" s="52"/>
      <c r="E64" s="52"/>
      <c r="F64" s="52"/>
      <c r="G64" s="53"/>
      <c r="H64" s="53"/>
      <c r="I64" s="118"/>
      <c r="J64" s="118"/>
      <c r="K64" s="247"/>
    </row>
    <row r="65" spans="1:11">
      <c r="A65" s="48"/>
      <c r="B65" s="126"/>
      <c r="C65" s="136"/>
      <c r="D65" s="126"/>
      <c r="E65" s="126"/>
      <c r="F65" s="126"/>
      <c r="G65" s="126"/>
      <c r="H65" s="66"/>
      <c r="I65" s="119"/>
      <c r="J65" s="119"/>
      <c r="K65" s="248"/>
    </row>
    <row r="66" spans="1:11">
      <c r="A66" s="49"/>
      <c r="B66" s="127"/>
      <c r="C66" s="134"/>
      <c r="D66" s="127"/>
      <c r="E66" s="127"/>
      <c r="F66" s="127"/>
      <c r="G66" s="127"/>
      <c r="H66" s="60"/>
      <c r="I66" s="120"/>
      <c r="J66" s="120"/>
      <c r="K66" s="249"/>
    </row>
    <row r="67" spans="1:11">
      <c r="A67" s="49"/>
      <c r="B67" s="127"/>
      <c r="C67" s="134"/>
      <c r="D67" s="127"/>
      <c r="E67" s="127"/>
      <c r="F67" s="127"/>
      <c r="G67" s="127"/>
      <c r="H67" s="60"/>
      <c r="I67" s="120"/>
      <c r="J67" s="120"/>
      <c r="K67" s="249"/>
    </row>
    <row r="68" spans="1:11">
      <c r="A68" s="49"/>
      <c r="B68" s="127"/>
      <c r="C68" s="134"/>
      <c r="D68" s="127"/>
      <c r="E68" s="127"/>
      <c r="F68" s="127"/>
      <c r="G68" s="127"/>
      <c r="H68" s="60"/>
      <c r="I68" s="120"/>
      <c r="J68" s="120"/>
      <c r="K68" s="249"/>
    </row>
    <row r="69" spans="1:11">
      <c r="A69" s="49"/>
      <c r="B69" s="127"/>
      <c r="C69" s="134"/>
      <c r="D69" s="127"/>
      <c r="E69" s="127"/>
      <c r="F69" s="127"/>
      <c r="G69" s="127"/>
      <c r="H69" s="60"/>
      <c r="I69" s="120"/>
      <c r="J69" s="120"/>
      <c r="K69" s="249"/>
    </row>
    <row r="70" spans="1:11" ht="15.75" thickBot="1">
      <c r="A70" s="50"/>
      <c r="B70" s="128"/>
      <c r="C70" s="135"/>
      <c r="D70" s="128"/>
      <c r="E70" s="128"/>
      <c r="F70" s="128"/>
      <c r="G70" s="128"/>
      <c r="H70" s="62"/>
      <c r="I70" s="121"/>
      <c r="J70" s="121"/>
      <c r="K70" s="250"/>
    </row>
    <row r="71" spans="1:11" ht="15.75" thickBot="1">
      <c r="A71" s="37" t="e">
        <f>C9</f>
        <v>#N/A</v>
      </c>
      <c r="B71" s="111"/>
      <c r="C71" s="63"/>
      <c r="D71" s="64"/>
      <c r="E71" s="64"/>
      <c r="F71" s="64"/>
      <c r="G71" s="65"/>
      <c r="H71" s="65"/>
      <c r="I71" s="122"/>
      <c r="J71" s="122"/>
      <c r="K71" s="251"/>
    </row>
    <row r="72" spans="1:11">
      <c r="A72" s="48"/>
      <c r="B72" s="126"/>
      <c r="C72" s="136"/>
      <c r="D72" s="58"/>
      <c r="E72" s="58"/>
      <c r="F72" s="79"/>
      <c r="G72" s="59"/>
      <c r="H72" s="66"/>
      <c r="I72" s="123"/>
      <c r="J72" s="221"/>
      <c r="K72" s="248"/>
    </row>
    <row r="73" spans="1:11">
      <c r="A73" s="49"/>
      <c r="B73" s="127"/>
      <c r="C73" s="134"/>
      <c r="D73" s="57"/>
      <c r="E73" s="57"/>
      <c r="F73" s="77"/>
      <c r="G73" s="60"/>
      <c r="H73" s="60"/>
      <c r="I73" s="120"/>
      <c r="J73" s="120"/>
      <c r="K73" s="249"/>
    </row>
    <row r="74" spans="1:11">
      <c r="A74" s="49"/>
      <c r="B74" s="127"/>
      <c r="C74" s="134"/>
      <c r="D74" s="57"/>
      <c r="E74" s="57"/>
      <c r="F74" s="77"/>
      <c r="G74" s="60"/>
      <c r="H74" s="60"/>
      <c r="I74" s="120"/>
      <c r="J74" s="120"/>
      <c r="K74" s="249"/>
    </row>
    <row r="75" spans="1:11">
      <c r="A75" s="49"/>
      <c r="B75" s="127"/>
      <c r="C75" s="134"/>
      <c r="D75" s="57"/>
      <c r="E75" s="57"/>
      <c r="F75" s="77"/>
      <c r="G75" s="60"/>
      <c r="H75" s="60"/>
      <c r="I75" s="120"/>
      <c r="J75" s="120"/>
      <c r="K75" s="249"/>
    </row>
    <row r="76" spans="1:11">
      <c r="A76" s="49"/>
      <c r="B76" s="127"/>
      <c r="C76" s="134"/>
      <c r="D76" s="57"/>
      <c r="E76" s="57"/>
      <c r="F76" s="77"/>
      <c r="G76" s="60"/>
      <c r="H76" s="60"/>
      <c r="I76" s="120"/>
      <c r="J76" s="120"/>
      <c r="K76" s="249"/>
    </row>
    <row r="77" spans="1:11" ht="15.75" thickBot="1">
      <c r="A77" s="50"/>
      <c r="B77" s="128"/>
      <c r="C77" s="135"/>
      <c r="D77" s="61"/>
      <c r="E77" s="61"/>
      <c r="F77" s="78"/>
      <c r="G77" s="62"/>
      <c r="H77" s="62"/>
      <c r="I77" s="121"/>
      <c r="J77" s="121"/>
      <c r="K77" s="250"/>
    </row>
    <row r="78" spans="1:11" ht="15.75" thickBot="1">
      <c r="A78" s="1" t="e">
        <f>D9</f>
        <v>#N/A</v>
      </c>
      <c r="B78" s="112"/>
      <c r="C78" s="54"/>
      <c r="D78" s="55"/>
      <c r="E78" s="55"/>
      <c r="F78" s="55"/>
      <c r="G78" s="56"/>
      <c r="H78" s="56"/>
      <c r="I78" s="124"/>
      <c r="J78" s="124"/>
      <c r="K78" s="252"/>
    </row>
    <row r="79" spans="1:11">
      <c r="A79" s="38"/>
      <c r="B79" s="126"/>
      <c r="C79" s="136"/>
      <c r="D79" s="58"/>
      <c r="E79" s="58"/>
      <c r="F79" s="79"/>
      <c r="G79" s="59"/>
      <c r="H79" s="66"/>
      <c r="I79" s="123"/>
      <c r="J79" s="221"/>
      <c r="K79" s="248"/>
    </row>
    <row r="80" spans="1:11">
      <c r="A80" s="39"/>
      <c r="B80" s="127"/>
      <c r="C80" s="134"/>
      <c r="D80" s="57"/>
      <c r="E80" s="57"/>
      <c r="F80" s="77"/>
      <c r="G80" s="60"/>
      <c r="H80" s="60"/>
      <c r="I80" s="120"/>
      <c r="J80" s="120"/>
      <c r="K80" s="249"/>
    </row>
    <row r="81" spans="1:11">
      <c r="A81" s="39"/>
      <c r="B81" s="127"/>
      <c r="C81" s="134"/>
      <c r="D81" s="57"/>
      <c r="E81" s="57"/>
      <c r="F81" s="77"/>
      <c r="G81" s="60"/>
      <c r="H81" s="60"/>
      <c r="I81" s="120"/>
      <c r="J81" s="120"/>
      <c r="K81" s="249"/>
    </row>
    <row r="82" spans="1:11">
      <c r="A82" s="39"/>
      <c r="B82" s="127"/>
      <c r="C82" s="134"/>
      <c r="D82" s="57"/>
      <c r="E82" s="57"/>
      <c r="F82" s="77"/>
      <c r="G82" s="60"/>
      <c r="H82" s="60"/>
      <c r="I82" s="120"/>
      <c r="J82" s="120"/>
      <c r="K82" s="249"/>
    </row>
    <row r="83" spans="1:11">
      <c r="A83" s="39"/>
      <c r="B83" s="127"/>
      <c r="C83" s="134"/>
      <c r="D83" s="57"/>
      <c r="E83" s="57"/>
      <c r="F83" s="77"/>
      <c r="G83" s="60"/>
      <c r="H83" s="60"/>
      <c r="I83" s="120"/>
      <c r="J83" s="120"/>
      <c r="K83" s="249"/>
    </row>
    <row r="84" spans="1:11" ht="15.75" thickBot="1">
      <c r="A84" s="40"/>
      <c r="B84" s="128"/>
      <c r="C84" s="135"/>
      <c r="D84" s="61"/>
      <c r="E84" s="61"/>
      <c r="F84" s="78"/>
      <c r="G84" s="62"/>
      <c r="H84" s="62"/>
      <c r="I84" s="121"/>
      <c r="J84" s="121"/>
      <c r="K84" s="250"/>
    </row>
    <row r="85" spans="1:11" ht="15.75" thickBot="1">
      <c r="A85" s="1" t="e">
        <f>E9</f>
        <v>#N/A</v>
      </c>
      <c r="B85" s="113"/>
      <c r="C85" s="45"/>
      <c r="D85" s="46"/>
      <c r="E85" s="46"/>
      <c r="F85" s="46"/>
      <c r="G85" s="47"/>
      <c r="H85" s="47"/>
      <c r="I85" s="125"/>
      <c r="J85" s="125"/>
      <c r="K85" s="253"/>
    </row>
    <row r="86" spans="1:11">
      <c r="A86" s="38"/>
      <c r="B86" s="126"/>
      <c r="C86" s="136"/>
      <c r="D86" s="58"/>
      <c r="E86" s="58"/>
      <c r="F86" s="79"/>
      <c r="G86" s="59"/>
      <c r="H86" s="66"/>
      <c r="I86" s="123"/>
      <c r="J86" s="221"/>
      <c r="K86" s="248"/>
    </row>
    <row r="87" spans="1:11">
      <c r="A87" s="39"/>
      <c r="B87" s="127"/>
      <c r="C87" s="134"/>
      <c r="D87" s="57"/>
      <c r="E87" s="57"/>
      <c r="F87" s="77"/>
      <c r="G87" s="60"/>
      <c r="H87" s="60"/>
      <c r="I87" s="120"/>
      <c r="J87" s="120"/>
      <c r="K87" s="249"/>
    </row>
    <row r="88" spans="1:11">
      <c r="A88" s="39"/>
      <c r="B88" s="127"/>
      <c r="C88" s="134"/>
      <c r="D88" s="57"/>
      <c r="E88" s="57"/>
      <c r="F88" s="77"/>
      <c r="G88" s="60"/>
      <c r="H88" s="60"/>
      <c r="I88" s="120"/>
      <c r="J88" s="120"/>
      <c r="K88" s="249"/>
    </row>
    <row r="89" spans="1:11">
      <c r="A89" s="39"/>
      <c r="B89" s="127"/>
      <c r="C89" s="134"/>
      <c r="D89" s="57"/>
      <c r="E89" s="57"/>
      <c r="F89" s="77"/>
      <c r="G89" s="60"/>
      <c r="H89" s="60"/>
      <c r="I89" s="120"/>
      <c r="J89" s="120"/>
      <c r="K89" s="249"/>
    </row>
    <row r="90" spans="1:11">
      <c r="A90" s="39"/>
      <c r="B90" s="127"/>
      <c r="C90" s="134"/>
      <c r="D90" s="57"/>
      <c r="E90" s="57"/>
      <c r="F90" s="77"/>
      <c r="G90" s="60"/>
      <c r="H90" s="60"/>
      <c r="I90" s="120"/>
      <c r="J90" s="120"/>
      <c r="K90" s="249"/>
    </row>
    <row r="91" spans="1:11" ht="15.75" thickBot="1">
      <c r="A91" s="40"/>
      <c r="B91" s="128"/>
      <c r="C91" s="135"/>
      <c r="D91" s="61"/>
      <c r="E91" s="61"/>
      <c r="F91" s="78"/>
      <c r="G91" s="62"/>
      <c r="H91" s="62"/>
      <c r="I91" s="121"/>
      <c r="J91" s="121"/>
      <c r="K91" s="250"/>
    </row>
    <row r="92" spans="1:11" ht="15.75" thickBot="1">
      <c r="A92" s="1" t="e">
        <f>F9</f>
        <v>#N/A</v>
      </c>
      <c r="B92" s="113"/>
      <c r="C92" s="45"/>
      <c r="D92" s="46"/>
      <c r="E92" s="46"/>
      <c r="F92" s="46"/>
      <c r="G92" s="47"/>
      <c r="H92" s="47"/>
      <c r="I92" s="125"/>
      <c r="J92" s="125"/>
      <c r="K92" s="253"/>
    </row>
    <row r="93" spans="1:11">
      <c r="A93" s="38"/>
      <c r="B93" s="126"/>
      <c r="C93" s="136"/>
      <c r="D93" s="58"/>
      <c r="E93" s="58"/>
      <c r="F93" s="79"/>
      <c r="G93" s="59"/>
      <c r="H93" s="66"/>
      <c r="I93" s="123"/>
      <c r="J93" s="221"/>
      <c r="K93" s="248"/>
    </row>
    <row r="94" spans="1:11">
      <c r="A94" s="39"/>
      <c r="B94" s="127"/>
      <c r="C94" s="134"/>
      <c r="D94" s="57"/>
      <c r="E94" s="57"/>
      <c r="F94" s="77"/>
      <c r="G94" s="60"/>
      <c r="H94" s="60"/>
      <c r="I94" s="120"/>
      <c r="J94" s="120"/>
      <c r="K94" s="249"/>
    </row>
    <row r="95" spans="1:11">
      <c r="A95" s="39"/>
      <c r="B95" s="127"/>
      <c r="C95" s="134"/>
      <c r="D95" s="57"/>
      <c r="E95" s="57"/>
      <c r="F95" s="77"/>
      <c r="G95" s="60"/>
      <c r="H95" s="60"/>
      <c r="I95" s="120"/>
      <c r="J95" s="120"/>
      <c r="K95" s="249"/>
    </row>
    <row r="96" spans="1:11">
      <c r="A96" s="39"/>
      <c r="B96" s="127"/>
      <c r="C96" s="134"/>
      <c r="D96" s="57"/>
      <c r="E96" s="57"/>
      <c r="F96" s="77"/>
      <c r="G96" s="60"/>
      <c r="H96" s="60"/>
      <c r="I96" s="120"/>
      <c r="J96" s="120"/>
      <c r="K96" s="249"/>
    </row>
    <row r="97" spans="1:11">
      <c r="A97" s="39"/>
      <c r="B97" s="127"/>
      <c r="C97" s="134"/>
      <c r="D97" s="57"/>
      <c r="E97" s="57"/>
      <c r="F97" s="77"/>
      <c r="G97" s="60"/>
      <c r="H97" s="60"/>
      <c r="I97" s="120"/>
      <c r="J97" s="120"/>
      <c r="K97" s="249"/>
    </row>
    <row r="98" spans="1:11" ht="15.75" thickBot="1">
      <c r="A98" s="40"/>
      <c r="B98" s="128"/>
      <c r="C98" s="135"/>
      <c r="D98" s="61"/>
      <c r="E98" s="61"/>
      <c r="F98" s="78"/>
      <c r="G98" s="62"/>
      <c r="H98" s="62"/>
      <c r="I98" s="121"/>
      <c r="J98" s="121"/>
      <c r="K98" s="250"/>
    </row>
    <row r="99" spans="1:11" ht="15.75" thickBot="1">
      <c r="A99" s="1" t="e">
        <f>G9</f>
        <v>#N/A</v>
      </c>
      <c r="B99" s="113"/>
      <c r="C99" s="45"/>
      <c r="D99" s="46"/>
      <c r="E99" s="46"/>
      <c r="F99" s="46"/>
      <c r="G99" s="47"/>
      <c r="H99" s="47"/>
      <c r="I99" s="125"/>
      <c r="J99" s="125"/>
      <c r="K99" s="253"/>
    </row>
    <row r="100" spans="1:11">
      <c r="A100" s="38"/>
      <c r="B100" s="126"/>
      <c r="C100" s="136"/>
      <c r="D100" s="58"/>
      <c r="E100" s="58"/>
      <c r="F100" s="79"/>
      <c r="G100" s="59"/>
      <c r="H100" s="66"/>
      <c r="I100" s="123"/>
      <c r="J100" s="221"/>
      <c r="K100" s="248"/>
    </row>
    <row r="101" spans="1:11">
      <c r="A101" s="39"/>
      <c r="B101" s="127"/>
      <c r="C101" s="134"/>
      <c r="D101" s="57"/>
      <c r="E101" s="57"/>
      <c r="F101" s="77"/>
      <c r="G101" s="60"/>
      <c r="H101" s="60"/>
      <c r="I101" s="120"/>
      <c r="J101" s="120"/>
      <c r="K101" s="249"/>
    </row>
    <row r="102" spans="1:11">
      <c r="A102" s="39"/>
      <c r="B102" s="127"/>
      <c r="C102" s="134"/>
      <c r="D102" s="57"/>
      <c r="E102" s="57"/>
      <c r="F102" s="77"/>
      <c r="G102" s="60"/>
      <c r="H102" s="60"/>
      <c r="I102" s="120"/>
      <c r="J102" s="120"/>
      <c r="K102" s="249"/>
    </row>
    <row r="103" spans="1:11">
      <c r="A103" s="39"/>
      <c r="B103" s="127"/>
      <c r="C103" s="134"/>
      <c r="D103" s="57"/>
      <c r="E103" s="57"/>
      <c r="F103" s="77"/>
      <c r="G103" s="60"/>
      <c r="H103" s="60"/>
      <c r="I103" s="120"/>
      <c r="J103" s="120"/>
      <c r="K103" s="249"/>
    </row>
    <row r="104" spans="1:11">
      <c r="A104" s="39"/>
      <c r="B104" s="127"/>
      <c r="C104" s="134"/>
      <c r="D104" s="57"/>
      <c r="E104" s="57"/>
      <c r="F104" s="77"/>
      <c r="G104" s="60"/>
      <c r="H104" s="60"/>
      <c r="I104" s="120"/>
      <c r="J104" s="120"/>
      <c r="K104" s="249"/>
    </row>
    <row r="105" spans="1:11" ht="15.75" thickBot="1">
      <c r="A105" s="40"/>
      <c r="B105" s="128"/>
      <c r="C105" s="135"/>
      <c r="D105" s="61"/>
      <c r="E105" s="61"/>
      <c r="F105" s="78"/>
      <c r="G105" s="62"/>
      <c r="H105" s="62"/>
      <c r="I105" s="121"/>
      <c r="J105" s="121"/>
      <c r="K105" s="250"/>
    </row>
    <row r="106" spans="1:11" ht="15.75" thickBot="1">
      <c r="A106" s="1" t="e">
        <f>H9</f>
        <v>#N/A</v>
      </c>
      <c r="B106" s="113"/>
      <c r="C106" s="45"/>
      <c r="D106" s="46"/>
      <c r="E106" s="46"/>
      <c r="F106" s="46"/>
      <c r="G106" s="47"/>
      <c r="H106" s="47"/>
      <c r="I106" s="125"/>
      <c r="J106" s="125"/>
      <c r="K106" s="253"/>
    </row>
    <row r="107" spans="1:11">
      <c r="A107" s="38"/>
      <c r="B107" s="126"/>
      <c r="C107" s="136"/>
      <c r="D107" s="58"/>
      <c r="E107" s="58"/>
      <c r="F107" s="79"/>
      <c r="G107" s="59"/>
      <c r="H107" s="66"/>
      <c r="I107" s="123"/>
      <c r="J107" s="221"/>
      <c r="K107" s="248"/>
    </row>
    <row r="108" spans="1:11">
      <c r="A108" s="39"/>
      <c r="B108" s="127"/>
      <c r="C108" s="134"/>
      <c r="D108" s="57"/>
      <c r="E108" s="57"/>
      <c r="F108" s="77"/>
      <c r="G108" s="60"/>
      <c r="H108" s="60"/>
      <c r="I108" s="120"/>
      <c r="J108" s="120"/>
      <c r="K108" s="249"/>
    </row>
    <row r="109" spans="1:11">
      <c r="A109" s="39"/>
      <c r="B109" s="127"/>
      <c r="C109" s="134"/>
      <c r="D109" s="57"/>
      <c r="E109" s="57"/>
      <c r="F109" s="77"/>
      <c r="G109" s="60"/>
      <c r="H109" s="60"/>
      <c r="I109" s="120"/>
      <c r="J109" s="120"/>
      <c r="K109" s="249"/>
    </row>
    <row r="110" spans="1:11">
      <c r="A110" s="39"/>
      <c r="B110" s="127"/>
      <c r="C110" s="134"/>
      <c r="D110" s="57"/>
      <c r="E110" s="57"/>
      <c r="F110" s="77"/>
      <c r="G110" s="60"/>
      <c r="H110" s="60"/>
      <c r="I110" s="120"/>
      <c r="J110" s="120"/>
      <c r="K110" s="249"/>
    </row>
    <row r="111" spans="1:11">
      <c r="A111" s="39"/>
      <c r="B111" s="127"/>
      <c r="C111" s="134"/>
      <c r="D111" s="57"/>
      <c r="E111" s="57"/>
      <c r="F111" s="77"/>
      <c r="G111" s="60"/>
      <c r="H111" s="60"/>
      <c r="I111" s="120"/>
      <c r="J111" s="120"/>
      <c r="K111" s="249"/>
    </row>
    <row r="112" spans="1:11" ht="15.75" thickBot="1">
      <c r="A112" s="40"/>
      <c r="B112" s="128"/>
      <c r="C112" s="135"/>
      <c r="D112" s="61"/>
      <c r="E112" s="61"/>
      <c r="F112" s="78"/>
      <c r="G112" s="62"/>
      <c r="H112" s="62"/>
      <c r="I112" s="121"/>
      <c r="J112" s="121"/>
      <c r="K112" s="250"/>
    </row>
    <row r="113" spans="1:11" ht="15.75" thickBot="1">
      <c r="A113" s="1" t="e">
        <f>I9</f>
        <v>#N/A</v>
      </c>
      <c r="B113" s="113"/>
      <c r="C113" s="45"/>
      <c r="D113" s="46"/>
      <c r="E113" s="46"/>
      <c r="F113" s="46"/>
      <c r="G113" s="47"/>
      <c r="H113" s="47"/>
      <c r="I113" s="125"/>
      <c r="J113" s="125"/>
      <c r="K113" s="253"/>
    </row>
    <row r="114" spans="1:11">
      <c r="A114" s="38"/>
      <c r="B114" s="126"/>
      <c r="C114" s="136"/>
      <c r="D114" s="58"/>
      <c r="E114" s="58"/>
      <c r="F114" s="79"/>
      <c r="G114" s="59"/>
      <c r="H114" s="66"/>
      <c r="I114" s="123"/>
      <c r="J114" s="221"/>
      <c r="K114" s="248"/>
    </row>
    <row r="115" spans="1:11">
      <c r="A115" s="39"/>
      <c r="B115" s="127"/>
      <c r="C115" s="134"/>
      <c r="D115" s="57"/>
      <c r="E115" s="57"/>
      <c r="F115" s="77"/>
      <c r="G115" s="60"/>
      <c r="H115" s="60"/>
      <c r="I115" s="120"/>
      <c r="J115" s="120"/>
      <c r="K115" s="249"/>
    </row>
    <row r="116" spans="1:11">
      <c r="A116" s="39"/>
      <c r="B116" s="127"/>
      <c r="C116" s="134"/>
      <c r="D116" s="57"/>
      <c r="E116" s="57"/>
      <c r="F116" s="77"/>
      <c r="G116" s="60"/>
      <c r="H116" s="60"/>
      <c r="I116" s="120"/>
      <c r="J116" s="120"/>
      <c r="K116" s="249"/>
    </row>
    <row r="117" spans="1:11">
      <c r="A117" s="39"/>
      <c r="B117" s="127"/>
      <c r="C117" s="134"/>
      <c r="D117" s="57"/>
      <c r="E117" s="57"/>
      <c r="F117" s="77"/>
      <c r="G117" s="60"/>
      <c r="H117" s="60"/>
      <c r="I117" s="120"/>
      <c r="J117" s="120"/>
      <c r="K117" s="249"/>
    </row>
    <row r="118" spans="1:11">
      <c r="A118" s="39"/>
      <c r="B118" s="127"/>
      <c r="C118" s="134"/>
      <c r="D118" s="57"/>
      <c r="E118" s="57"/>
      <c r="F118" s="77"/>
      <c r="G118" s="60"/>
      <c r="H118" s="60"/>
      <c r="I118" s="120"/>
      <c r="J118" s="120"/>
      <c r="K118" s="249"/>
    </row>
    <row r="119" spans="1:11" ht="15.75" thickBot="1">
      <c r="A119" s="40"/>
      <c r="B119" s="128"/>
      <c r="C119" s="135"/>
      <c r="D119" s="61"/>
      <c r="E119" s="61"/>
      <c r="F119" s="78"/>
      <c r="G119" s="62"/>
      <c r="H119" s="62"/>
      <c r="I119" s="121"/>
      <c r="J119" s="121"/>
      <c r="K119" s="250"/>
    </row>
    <row r="120" spans="1:11" ht="15.75" thickBot="1">
      <c r="A120" s="1" t="e">
        <f>J9</f>
        <v>#N/A</v>
      </c>
      <c r="B120" s="113"/>
      <c r="C120" s="45"/>
      <c r="D120" s="46"/>
      <c r="E120" s="46"/>
      <c r="F120" s="46"/>
      <c r="G120" s="47"/>
      <c r="H120" s="47"/>
      <c r="I120" s="125"/>
      <c r="J120" s="125"/>
      <c r="K120" s="253"/>
    </row>
    <row r="121" spans="1:11">
      <c r="A121" s="38"/>
      <c r="B121" s="126"/>
      <c r="C121" s="136"/>
      <c r="D121" s="58"/>
      <c r="E121" s="58"/>
      <c r="F121" s="79"/>
      <c r="G121" s="59"/>
      <c r="H121" s="66"/>
      <c r="I121" s="123"/>
      <c r="J121" s="221"/>
      <c r="K121" s="248"/>
    </row>
    <row r="122" spans="1:11">
      <c r="A122" s="39"/>
      <c r="B122" s="127"/>
      <c r="C122" s="134"/>
      <c r="D122" s="57"/>
      <c r="E122" s="57"/>
      <c r="F122" s="77"/>
      <c r="G122" s="60"/>
      <c r="H122" s="60"/>
      <c r="I122" s="120"/>
      <c r="J122" s="120"/>
      <c r="K122" s="249"/>
    </row>
    <row r="123" spans="1:11">
      <c r="A123" s="39"/>
      <c r="B123" s="127"/>
      <c r="C123" s="134"/>
      <c r="D123" s="57"/>
      <c r="E123" s="57"/>
      <c r="F123" s="77"/>
      <c r="G123" s="60"/>
      <c r="H123" s="60"/>
      <c r="I123" s="120"/>
      <c r="J123" s="120"/>
      <c r="K123" s="249"/>
    </row>
    <row r="124" spans="1:11">
      <c r="A124" s="39"/>
      <c r="B124" s="127"/>
      <c r="C124" s="134"/>
      <c r="D124" s="57"/>
      <c r="E124" s="57"/>
      <c r="F124" s="77"/>
      <c r="G124" s="60"/>
      <c r="H124" s="60"/>
      <c r="I124" s="120"/>
      <c r="J124" s="120"/>
      <c r="K124" s="249"/>
    </row>
    <row r="125" spans="1:11">
      <c r="A125" s="39"/>
      <c r="B125" s="127"/>
      <c r="C125" s="134"/>
      <c r="D125" s="57"/>
      <c r="E125" s="57"/>
      <c r="F125" s="77"/>
      <c r="G125" s="60"/>
      <c r="H125" s="60"/>
      <c r="I125" s="120"/>
      <c r="J125" s="120"/>
      <c r="K125" s="249"/>
    </row>
    <row r="126" spans="1:11" ht="15.75" thickBot="1">
      <c r="A126" s="40"/>
      <c r="B126" s="128"/>
      <c r="C126" s="135"/>
      <c r="D126" s="61"/>
      <c r="E126" s="61"/>
      <c r="F126" s="78"/>
      <c r="G126" s="62"/>
      <c r="H126" s="62"/>
      <c r="I126" s="121"/>
      <c r="J126" s="121"/>
      <c r="K126" s="250"/>
    </row>
    <row r="127" spans="1:11">
      <c r="A127" s="81"/>
      <c r="B127" s="81"/>
      <c r="C127" s="81"/>
      <c r="D127" s="81"/>
      <c r="E127" s="81"/>
      <c r="F127" s="81"/>
      <c r="G127" s="81"/>
    </row>
  </sheetData>
  <mergeCells count="6">
    <mergeCell ref="A50:A51"/>
    <mergeCell ref="A7:A9"/>
    <mergeCell ref="B7:B9"/>
    <mergeCell ref="C7:K7"/>
    <mergeCell ref="K8:K9"/>
    <mergeCell ref="A34:A35"/>
  </mergeCells>
  <dataValidations count="4">
    <dataValidation type="whole" allowBlank="1" showInputMessage="1" showErrorMessage="1" sqref="B12:K19 B21:K33 C10:K10">
      <formula1>0</formula1>
      <formula2>100</formula2>
    </dataValidation>
    <dataValidation type="list" allowBlank="1" showInputMessage="1" showErrorMessage="1" sqref="H114:H119">
      <formula1>$AA$2:$AA$9</formula1>
    </dataValidation>
    <dataValidation type="list" allowBlank="1" showInputMessage="1" showErrorMessage="1" sqref="H72:H77 H107:H112 H100:H105 H93:H98 H86:H91 H79:H84">
      <formula1>$AA$2:$AA$12</formula1>
    </dataValidation>
    <dataValidation type="list" allowBlank="1" showInputMessage="1" showErrorMessage="1" sqref="K72:K77 K121:K126 K114:K119 K107:K112 K100:K105 K93:K98 K86:K91 K79:K84">
      <formula1>$AA$17:$AA$18</formula1>
    </dataValidation>
  </dataValidations>
  <pageMargins left="0.7" right="0.7" top="0.75" bottom="0.75" header="0.3" footer="0.3"/>
  <legacyDrawing r:id="rId1"/>
  <extLst>
    <ext xmlns:x14="http://schemas.microsoft.com/office/spreadsheetml/2009/9/main" uri="{CCE6A557-97BC-4b89-ADB6-D9C93CAAB3DF}">
      <x14:dataValidations xmlns:xm="http://schemas.microsoft.com/office/excel/2006/main" count="10">
        <x14:dataValidation type="list" allowBlank="1" showInputMessage="1" showErrorMessage="1">
          <x14:formula1>
            <xm:f>'Look-upSheet'!$O$2:$O$72</xm:f>
          </x14:formula1>
          <xm:sqref>B4</xm:sqref>
        </x14:dataValidation>
        <x14:dataValidation type="list" allowBlank="1" showInputMessage="1" showErrorMessage="1">
          <x14:formula1>
            <xm:f>'Look-upSheet'!$D$2:$D$25</xm:f>
          </x14:formula1>
          <xm:sqref>B3</xm:sqref>
        </x14:dataValidation>
        <x14:dataValidation type="list" allowBlank="1" showInputMessage="1" showErrorMessage="1">
          <x14:formula1>
            <xm:f>'Look-upSheet'!$B$2:$B$6</xm:f>
          </x14:formula1>
          <xm:sqref>B2</xm:sqref>
        </x14:dataValidation>
        <x14:dataValidation type="list" allowBlank="1" showInputMessage="1" showErrorMessage="1">
          <x14:formula1>
            <xm:f>'Look-upSheet'!$A$9:$A$15</xm:f>
          </x14:formula1>
          <xm:sqref>E2</xm:sqref>
        </x14:dataValidation>
        <x14:dataValidation type="list" allowBlank="1" showInputMessage="1" showErrorMessage="1">
          <x14:formula1>
            <xm:f>'Look-upSheet'!$Z$2:$Z$9</xm:f>
          </x14:formula1>
          <xm:sqref>H121:H126</xm:sqref>
        </x14:dataValidation>
        <x14:dataValidation type="list" allowBlank="1" showInputMessage="1" showErrorMessage="1">
          <x14:formula1>
            <xm:f>'Look-upSheet'!$Z$2:$Z$12</xm:f>
          </x14:formula1>
          <xm:sqref>H65:H70</xm:sqref>
        </x14:dataValidation>
        <x14:dataValidation type="list" allowBlank="1" showInputMessage="1" showErrorMessage="1">
          <x14:formula1>
            <xm:f>'Look-upSheet'!$Z$17:$Z$18</xm:f>
          </x14:formula1>
          <xm:sqref>K65:K70</xm:sqref>
        </x14:dataValidation>
        <x14:dataValidation type="list" allowBlank="1" showInputMessage="1" showErrorMessage="1">
          <x14:formula1>
            <xm:f>'Look-upSheet'!$K$2:$K$61</xm:f>
          </x14:formula1>
          <xm:sqref>C65:C70 C72:C77 C79:C84 C86:C91 C93:C98 C100:C105 C107:C112 C114:C119 C121:C126</xm:sqref>
        </x14:dataValidation>
        <x14:dataValidation type="list" allowBlank="1" showInputMessage="1" showErrorMessage="1">
          <x14:formula1>
            <xm:f>'Look-upSheet'!$A$19:$A$20</xm:f>
          </x14:formula1>
          <xm:sqref>B65:B70 D65:G70 B121:B126 B114:B119 B107:B112 B100:B105 B93:B98 B86:B91 B79:B84 B72:B77 D121:G126 D114:G119 D107:G112 D100:G105 D93:G98 D86:G91 D79:G84 D72:G77</xm:sqref>
        </x14:dataValidation>
        <x14:dataValidation type="list" allowBlank="1" showInputMessage="1" showErrorMessage="1">
          <x14:formula1>
            <xm:f>'Look-upSheet'!$U$2:$U$401</xm:f>
          </x14:formula1>
          <xm:sqref>C8:J8</xm:sqref>
        </x14:dataValidation>
      </x14:dataValidations>
    </ext>
  </extLst>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4"/>
  </sheetPr>
  <dimension ref="A1:K127"/>
  <sheetViews>
    <sheetView workbookViewId="0">
      <selection activeCell="A5" sqref="A5:D5"/>
    </sheetView>
  </sheetViews>
  <sheetFormatPr defaultColWidth="8.85546875" defaultRowHeight="15"/>
  <cols>
    <col min="1" max="1" width="37.42578125" style="3" customWidth="1"/>
    <col min="2" max="2" width="13.140625" style="3" customWidth="1"/>
    <col min="3" max="3" width="20" style="3" customWidth="1"/>
    <col min="4" max="4" width="19.42578125" style="3" customWidth="1"/>
    <col min="5" max="5" width="21.7109375" style="3" customWidth="1"/>
    <col min="6" max="6" width="19.42578125" style="3" customWidth="1"/>
    <col min="7" max="7" width="21.7109375" style="3" customWidth="1"/>
    <col min="8" max="10" width="19.42578125" style="3" customWidth="1"/>
    <col min="11" max="11" width="28.7109375" style="240" customWidth="1"/>
    <col min="12" max="16384" width="8.85546875" style="3"/>
  </cols>
  <sheetData>
    <row r="1" spans="1:11">
      <c r="A1" s="6" t="s">
        <v>0</v>
      </c>
    </row>
    <row r="2" spans="1:11">
      <c r="A2" s="8" t="s">
        <v>384</v>
      </c>
      <c r="B2" s="92" t="s">
        <v>380</v>
      </c>
      <c r="D2" s="8" t="s">
        <v>385</v>
      </c>
      <c r="E2" s="92" t="s">
        <v>92</v>
      </c>
      <c r="F2" s="19"/>
    </row>
    <row r="3" spans="1:11">
      <c r="A3" s="8" t="s">
        <v>378</v>
      </c>
      <c r="B3" s="93" t="s">
        <v>74</v>
      </c>
      <c r="D3" s="8" t="s">
        <v>387</v>
      </c>
      <c r="E3" s="3" t="s">
        <v>362</v>
      </c>
      <c r="F3" s="7" t="s">
        <v>5</v>
      </c>
    </row>
    <row r="4" spans="1:11">
      <c r="A4" s="8" t="s">
        <v>377</v>
      </c>
      <c r="B4" s="92" t="s">
        <v>118</v>
      </c>
      <c r="D4" s="8" t="s">
        <v>196</v>
      </c>
      <c r="E4" s="3" t="str">
        <f>VLOOKUP(B4,'Look-upSheet'!O1:Q72,3,TRUE)</f>
        <v>Barbara Wieland</v>
      </c>
      <c r="F4" s="7" t="s">
        <v>5</v>
      </c>
      <c r="G4" s="144" t="s">
        <v>4</v>
      </c>
      <c r="H4" s="143" t="s">
        <v>5</v>
      </c>
    </row>
    <row r="5" spans="1:11">
      <c r="A5" s="261" t="s">
        <v>410</v>
      </c>
      <c r="B5" s="261"/>
      <c r="C5" s="262"/>
      <c r="D5" s="263"/>
      <c r="E5" s="19"/>
    </row>
    <row r="6" spans="1:11" ht="9" customHeight="1" thickBot="1"/>
    <row r="7" spans="1:11" ht="15.75" customHeight="1" thickBot="1">
      <c r="A7" s="532" t="s">
        <v>6</v>
      </c>
      <c r="B7" s="535" t="s">
        <v>7</v>
      </c>
      <c r="C7" s="529" t="s">
        <v>8</v>
      </c>
      <c r="D7" s="530"/>
      <c r="E7" s="530"/>
      <c r="F7" s="530"/>
      <c r="G7" s="530"/>
      <c r="H7" s="530"/>
      <c r="I7" s="530"/>
      <c r="J7" s="530"/>
      <c r="K7" s="531"/>
    </row>
    <row r="8" spans="1:11" ht="30.75" thickBot="1">
      <c r="A8" s="533"/>
      <c r="B8" s="536"/>
      <c r="C8" s="106" t="s">
        <v>9</v>
      </c>
      <c r="D8" s="106" t="s">
        <v>9</v>
      </c>
      <c r="E8" s="106" t="s">
        <v>9</v>
      </c>
      <c r="F8" s="106" t="s">
        <v>9</v>
      </c>
      <c r="G8" s="106" t="s">
        <v>9</v>
      </c>
      <c r="H8" s="106" t="s">
        <v>9</v>
      </c>
      <c r="I8" s="106" t="s">
        <v>9</v>
      </c>
      <c r="J8" s="106" t="s">
        <v>9</v>
      </c>
      <c r="K8" s="538" t="s">
        <v>671</v>
      </c>
    </row>
    <row r="9" spans="1:11" ht="15.75" thickBot="1">
      <c r="A9" s="534"/>
      <c r="B9" s="537"/>
      <c r="C9" s="106" t="e">
        <f>VLOOKUP(C8,'Look-upSheet'!U1:W513,3,FALSE)</f>
        <v>#N/A</v>
      </c>
      <c r="D9" s="106" t="e">
        <f>VLOOKUP(D8,'Look-upSheet'!V1:X513,3,FALSE)</f>
        <v>#N/A</v>
      </c>
      <c r="E9" s="106" t="e">
        <f>VLOOKUP(E8,'Look-upSheet'!W1:Z512,3,FALSE)</f>
        <v>#N/A</v>
      </c>
      <c r="F9" s="106" t="e">
        <f>VLOOKUP(F8,'Look-upSheet'!X1:AA512,3,FALSE)</f>
        <v>#N/A</v>
      </c>
      <c r="G9" s="106" t="e">
        <f>VLOOKUP(G8,'Look-upSheet'!Z1:AB512,3,FALSE)</f>
        <v>#N/A</v>
      </c>
      <c r="H9" s="106" t="e">
        <f>VLOOKUP(H8,'Look-upSheet'!AA1:AC512,3,FALSE)</f>
        <v>#N/A</v>
      </c>
      <c r="I9" s="106" t="e">
        <f>VLOOKUP(I8,'Look-upSheet'!AB1:AD512,3,FALSE)</f>
        <v>#N/A</v>
      </c>
      <c r="J9" s="106" t="e">
        <f>VLOOKUP(J8,'Look-upSheet'!AC1:AE512,3,FALSE)</f>
        <v>#N/A</v>
      </c>
      <c r="K9" s="539"/>
    </row>
    <row r="10" spans="1:11" ht="32.25" customHeight="1" thickBot="1">
      <c r="A10" s="5" t="s">
        <v>10</v>
      </c>
      <c r="B10" s="145">
        <v>1</v>
      </c>
      <c r="C10" s="2"/>
      <c r="D10" s="2"/>
      <c r="E10" s="2"/>
      <c r="F10" s="2"/>
      <c r="G10" s="2"/>
      <c r="H10" s="2"/>
      <c r="I10" s="2"/>
      <c r="J10" s="2"/>
      <c r="K10" s="228"/>
    </row>
    <row r="11" spans="1:11" ht="15.75" thickBot="1">
      <c r="A11" s="94" t="s">
        <v>11</v>
      </c>
      <c r="B11" s="95"/>
      <c r="C11" s="96"/>
      <c r="D11" s="96"/>
      <c r="E11" s="96"/>
      <c r="F11" s="96"/>
      <c r="G11" s="96"/>
      <c r="H11" s="96"/>
      <c r="I11" s="96"/>
      <c r="J11" s="96"/>
      <c r="K11" s="229"/>
    </row>
    <row r="12" spans="1:11">
      <c r="A12" s="97" t="s">
        <v>12</v>
      </c>
      <c r="B12" s="98"/>
      <c r="C12" s="99"/>
      <c r="D12" s="99"/>
      <c r="E12" s="99"/>
      <c r="F12" s="99"/>
      <c r="G12" s="99"/>
      <c r="H12" s="99"/>
      <c r="I12" s="99"/>
      <c r="J12" s="212"/>
      <c r="K12" s="230"/>
    </row>
    <row r="13" spans="1:11">
      <c r="A13" s="100" t="s">
        <v>13</v>
      </c>
      <c r="B13" s="101"/>
      <c r="C13" s="102"/>
      <c r="D13" s="102"/>
      <c r="E13" s="102"/>
      <c r="F13" s="102"/>
      <c r="G13" s="102"/>
      <c r="H13" s="102"/>
      <c r="I13" s="102"/>
      <c r="J13" s="213"/>
      <c r="K13" s="231"/>
    </row>
    <row r="14" spans="1:11">
      <c r="A14" s="100" t="s">
        <v>14</v>
      </c>
      <c r="B14" s="101"/>
      <c r="C14" s="102"/>
      <c r="D14" s="102"/>
      <c r="E14" s="102"/>
      <c r="F14" s="102"/>
      <c r="G14" s="102"/>
      <c r="H14" s="102"/>
      <c r="I14" s="102"/>
      <c r="J14" s="213"/>
      <c r="K14" s="231"/>
    </row>
    <row r="15" spans="1:11">
      <c r="A15" s="100" t="s">
        <v>15</v>
      </c>
      <c r="B15" s="101"/>
      <c r="C15" s="102"/>
      <c r="D15" s="102"/>
      <c r="E15" s="102"/>
      <c r="F15" s="102"/>
      <c r="G15" s="102"/>
      <c r="H15" s="102"/>
      <c r="I15" s="102"/>
      <c r="J15" s="213"/>
      <c r="K15" s="231"/>
    </row>
    <row r="16" spans="1:11">
      <c r="A16" s="100" t="s">
        <v>16</v>
      </c>
      <c r="B16" s="101"/>
      <c r="C16" s="102"/>
      <c r="D16" s="102"/>
      <c r="E16" s="102"/>
      <c r="F16" s="102"/>
      <c r="G16" s="102"/>
      <c r="H16" s="102"/>
      <c r="I16" s="102"/>
      <c r="J16" s="213"/>
      <c r="K16" s="231"/>
    </row>
    <row r="17" spans="1:11">
      <c r="A17" s="100" t="s">
        <v>17</v>
      </c>
      <c r="B17" s="101"/>
      <c r="C17" s="102"/>
      <c r="D17" s="102"/>
      <c r="E17" s="102"/>
      <c r="F17" s="102"/>
      <c r="G17" s="102"/>
      <c r="H17" s="102"/>
      <c r="I17" s="102"/>
      <c r="J17" s="213"/>
      <c r="K17" s="231"/>
    </row>
    <row r="18" spans="1:11">
      <c r="A18" s="100" t="s">
        <v>18</v>
      </c>
      <c r="B18" s="101"/>
      <c r="C18" s="102"/>
      <c r="D18" s="102"/>
      <c r="E18" s="102"/>
      <c r="F18" s="102"/>
      <c r="G18" s="102"/>
      <c r="H18" s="102"/>
      <c r="I18" s="102"/>
      <c r="J18" s="213"/>
      <c r="K18" s="231"/>
    </row>
    <row r="19" spans="1:11" ht="17.25" customHeight="1" thickBot="1">
      <c r="A19" s="103" t="s">
        <v>19</v>
      </c>
      <c r="B19" s="104"/>
      <c r="C19" s="105"/>
      <c r="D19" s="105"/>
      <c r="E19" s="105"/>
      <c r="F19" s="105"/>
      <c r="G19" s="105"/>
      <c r="H19" s="105"/>
      <c r="I19" s="105"/>
      <c r="J19" s="214"/>
      <c r="K19" s="232"/>
    </row>
    <row r="20" spans="1:11" ht="15.75" thickBot="1">
      <c r="A20" s="5" t="s">
        <v>20</v>
      </c>
      <c r="B20" s="21"/>
      <c r="C20" s="24"/>
      <c r="D20" s="24"/>
      <c r="E20" s="24"/>
      <c r="F20" s="24"/>
      <c r="G20" s="24"/>
      <c r="H20" s="24"/>
      <c r="I20" s="24"/>
      <c r="J20" s="24"/>
      <c r="K20" s="233"/>
    </row>
    <row r="21" spans="1:11">
      <c r="A21" s="115" t="s">
        <v>392</v>
      </c>
      <c r="B21" s="22"/>
      <c r="C21" s="107"/>
      <c r="D21" s="107"/>
      <c r="E21" s="107"/>
      <c r="F21" s="107"/>
      <c r="G21" s="107"/>
      <c r="H21" s="107"/>
      <c r="I21" s="107"/>
      <c r="J21" s="215"/>
      <c r="K21" s="234"/>
    </row>
    <row r="22" spans="1:11">
      <c r="A22" s="116" t="s">
        <v>393</v>
      </c>
      <c r="B22" s="23"/>
      <c r="C22" s="108"/>
      <c r="D22" s="108"/>
      <c r="E22" s="108"/>
      <c r="F22" s="108"/>
      <c r="G22" s="108"/>
      <c r="H22" s="108"/>
      <c r="I22" s="108"/>
      <c r="J22" s="216"/>
      <c r="K22" s="235"/>
    </row>
    <row r="23" spans="1:11">
      <c r="A23" s="116" t="s">
        <v>394</v>
      </c>
      <c r="B23" s="23"/>
      <c r="C23" s="108"/>
      <c r="D23" s="108"/>
      <c r="E23" s="108"/>
      <c r="F23" s="108"/>
      <c r="G23" s="108"/>
      <c r="H23" s="108"/>
      <c r="I23" s="108"/>
      <c r="J23" s="216"/>
      <c r="K23" s="235"/>
    </row>
    <row r="24" spans="1:11">
      <c r="A24" s="116" t="s">
        <v>395</v>
      </c>
      <c r="B24" s="23"/>
      <c r="C24" s="108"/>
      <c r="D24" s="108"/>
      <c r="E24" s="108"/>
      <c r="F24" s="108"/>
      <c r="G24" s="108"/>
      <c r="H24" s="108"/>
      <c r="I24" s="108"/>
      <c r="J24" s="216"/>
      <c r="K24" s="235"/>
    </row>
    <row r="25" spans="1:11">
      <c r="A25" s="116" t="s">
        <v>396</v>
      </c>
      <c r="B25" s="23"/>
      <c r="C25" s="108"/>
      <c r="D25" s="108"/>
      <c r="E25" s="108"/>
      <c r="F25" s="108"/>
      <c r="G25" s="108"/>
      <c r="H25" s="108"/>
      <c r="I25" s="108"/>
      <c r="J25" s="216"/>
      <c r="K25" s="235"/>
    </row>
    <row r="26" spans="1:11">
      <c r="A26" s="116" t="s">
        <v>397</v>
      </c>
      <c r="B26" s="23"/>
      <c r="C26" s="108"/>
      <c r="D26" s="108"/>
      <c r="E26" s="108"/>
      <c r="F26" s="108"/>
      <c r="G26" s="108"/>
      <c r="H26" s="108"/>
      <c r="I26" s="108"/>
      <c r="J26" s="216"/>
      <c r="K26" s="235"/>
    </row>
    <row r="27" spans="1:11">
      <c r="A27" s="116" t="s">
        <v>398</v>
      </c>
      <c r="B27" s="23"/>
      <c r="C27" s="108"/>
      <c r="D27" s="108"/>
      <c r="E27" s="108"/>
      <c r="F27" s="108"/>
      <c r="G27" s="108"/>
      <c r="H27" s="108"/>
      <c r="I27" s="108"/>
      <c r="J27" s="216"/>
      <c r="K27" s="235"/>
    </row>
    <row r="28" spans="1:11">
      <c r="A28" s="116" t="s">
        <v>399</v>
      </c>
      <c r="B28" s="23"/>
      <c r="C28" s="108"/>
      <c r="D28" s="108"/>
      <c r="E28" s="108"/>
      <c r="F28" s="108"/>
      <c r="G28" s="108"/>
      <c r="H28" s="108"/>
      <c r="I28" s="108"/>
      <c r="J28" s="216"/>
      <c r="K28" s="235"/>
    </row>
    <row r="29" spans="1:11">
      <c r="A29" s="116" t="s">
        <v>400</v>
      </c>
      <c r="B29" s="23"/>
      <c r="C29" s="108"/>
      <c r="D29" s="108"/>
      <c r="E29" s="108"/>
      <c r="F29" s="108"/>
      <c r="G29" s="108"/>
      <c r="H29" s="108"/>
      <c r="I29" s="108"/>
      <c r="J29" s="216"/>
      <c r="K29" s="235"/>
    </row>
    <row r="30" spans="1:11">
      <c r="A30" s="114" t="s">
        <v>401</v>
      </c>
      <c r="B30" s="28"/>
      <c r="C30" s="109"/>
      <c r="D30" s="109"/>
      <c r="E30" s="109"/>
      <c r="F30" s="109"/>
      <c r="G30" s="109"/>
      <c r="H30" s="109"/>
      <c r="I30" s="109"/>
      <c r="J30" s="217"/>
      <c r="K30" s="236"/>
    </row>
    <row r="31" spans="1:11">
      <c r="A31" s="114" t="s">
        <v>401</v>
      </c>
      <c r="B31" s="28"/>
      <c r="C31" s="109"/>
      <c r="D31" s="109"/>
      <c r="E31" s="109"/>
      <c r="F31" s="109"/>
      <c r="G31" s="109"/>
      <c r="H31" s="109"/>
      <c r="I31" s="109"/>
      <c r="J31" s="217"/>
      <c r="K31" s="236"/>
    </row>
    <row r="32" spans="1:11">
      <c r="A32" s="114" t="s">
        <v>401</v>
      </c>
      <c r="B32" s="28"/>
      <c r="C32" s="109"/>
      <c r="D32" s="109"/>
      <c r="E32" s="109"/>
      <c r="F32" s="109"/>
      <c r="G32" s="109"/>
      <c r="H32" s="109"/>
      <c r="I32" s="109"/>
      <c r="J32" s="217"/>
      <c r="K32" s="236"/>
    </row>
    <row r="33" spans="1:11" ht="15.75" thickBot="1">
      <c r="A33" s="114" t="s">
        <v>401</v>
      </c>
      <c r="B33" s="28"/>
      <c r="C33" s="109"/>
      <c r="D33" s="109"/>
      <c r="E33" s="109"/>
      <c r="F33" s="109"/>
      <c r="G33" s="109"/>
      <c r="H33" s="109"/>
      <c r="I33" s="109"/>
      <c r="J33" s="217"/>
      <c r="K33" s="236"/>
    </row>
    <row r="34" spans="1:11">
      <c r="A34" s="526" t="s">
        <v>21</v>
      </c>
      <c r="B34" s="13"/>
      <c r="C34" s="14"/>
      <c r="D34" s="14"/>
      <c r="E34" s="14"/>
      <c r="F34" s="14"/>
      <c r="G34" s="14"/>
      <c r="H34" s="14"/>
      <c r="I34" s="14"/>
      <c r="J34" s="14"/>
      <c r="K34" s="237"/>
    </row>
    <row r="35" spans="1:11" ht="18.75" customHeight="1" thickBot="1">
      <c r="A35" s="527"/>
      <c r="B35" s="16"/>
      <c r="C35" s="17"/>
      <c r="D35" s="17"/>
      <c r="E35" s="17"/>
      <c r="F35" s="17"/>
      <c r="G35" s="17"/>
      <c r="H35" s="17"/>
      <c r="I35" s="17"/>
      <c r="J35" s="17"/>
      <c r="K35" s="238"/>
    </row>
    <row r="36" spans="1:11" ht="15.75" thickBot="1">
      <c r="A36" s="9" t="s">
        <v>22</v>
      </c>
      <c r="B36" s="10"/>
      <c r="C36" s="10"/>
      <c r="D36" s="10"/>
      <c r="E36" s="10"/>
      <c r="F36" s="10"/>
      <c r="G36" s="10"/>
      <c r="H36" s="10"/>
      <c r="I36" s="10"/>
      <c r="J36" s="10"/>
      <c r="K36" s="241"/>
    </row>
    <row r="37" spans="1:11" ht="15.75" thickBot="1">
      <c r="A37" s="11" t="s">
        <v>23</v>
      </c>
      <c r="B37" s="12"/>
      <c r="C37" s="12"/>
      <c r="D37" s="12"/>
      <c r="E37" s="12"/>
      <c r="F37" s="12"/>
      <c r="G37" s="12"/>
      <c r="H37" s="12"/>
      <c r="I37" s="12"/>
      <c r="J37" s="12"/>
      <c r="K37" s="242"/>
    </row>
    <row r="38" spans="1:11" ht="15.75" thickBot="1">
      <c r="A38" s="11" t="s">
        <v>24</v>
      </c>
      <c r="B38" s="12"/>
      <c r="C38" s="12"/>
      <c r="D38" s="12"/>
      <c r="E38" s="12"/>
      <c r="F38" s="12"/>
      <c r="G38" s="12"/>
      <c r="H38" s="12"/>
      <c r="I38" s="12"/>
      <c r="J38" s="12"/>
      <c r="K38" s="242"/>
    </row>
    <row r="39" spans="1:11" ht="15.75" thickBot="1">
      <c r="A39" s="9" t="s">
        <v>25</v>
      </c>
      <c r="B39" s="12"/>
      <c r="C39" s="12"/>
      <c r="D39" s="12"/>
      <c r="E39" s="12"/>
      <c r="F39" s="12"/>
      <c r="G39" s="12"/>
      <c r="H39" s="12"/>
      <c r="I39" s="12"/>
      <c r="J39" s="12"/>
      <c r="K39" s="242"/>
    </row>
    <row r="40" spans="1:11" ht="15.75" thickBot="1">
      <c r="A40" s="9" t="s">
        <v>26</v>
      </c>
      <c r="B40" s="12"/>
      <c r="C40" s="12"/>
      <c r="D40" s="12"/>
      <c r="E40" s="12"/>
      <c r="F40" s="12"/>
      <c r="G40" s="12"/>
      <c r="H40" s="12"/>
      <c r="I40" s="12"/>
      <c r="J40" s="12"/>
      <c r="K40" s="242"/>
    </row>
    <row r="41" spans="1:11" ht="15.75" thickBot="1">
      <c r="A41" s="9" t="s">
        <v>27</v>
      </c>
      <c r="B41" s="12"/>
      <c r="C41" s="12"/>
      <c r="D41" s="12"/>
      <c r="E41" s="12"/>
      <c r="F41" s="12"/>
      <c r="G41" s="12"/>
      <c r="H41" s="12"/>
      <c r="I41" s="12"/>
      <c r="J41" s="12"/>
      <c r="K41" s="242"/>
    </row>
    <row r="42" spans="1:11" ht="15.75" thickBot="1">
      <c r="A42" s="11" t="s">
        <v>28</v>
      </c>
      <c r="B42" s="12"/>
      <c r="C42" s="12"/>
      <c r="D42" s="12"/>
      <c r="E42" s="12"/>
      <c r="F42" s="12"/>
      <c r="G42" s="12"/>
      <c r="H42" s="12"/>
      <c r="I42" s="12"/>
      <c r="J42" s="12"/>
      <c r="K42" s="242"/>
    </row>
    <row r="43" spans="1:11" ht="15.75" thickBot="1">
      <c r="A43" s="11" t="s">
        <v>29</v>
      </c>
      <c r="B43" s="12"/>
      <c r="C43" s="12"/>
      <c r="D43" s="12"/>
      <c r="E43" s="12"/>
      <c r="F43" s="12"/>
      <c r="G43" s="12"/>
      <c r="H43" s="12"/>
      <c r="I43" s="12"/>
      <c r="J43" s="12"/>
      <c r="K43" s="242"/>
    </row>
    <row r="44" spans="1:11" ht="15.75" thickBot="1">
      <c r="A44" s="11" t="s">
        <v>30</v>
      </c>
      <c r="B44" s="12"/>
      <c r="C44" s="12"/>
      <c r="D44" s="12"/>
      <c r="E44" s="12"/>
      <c r="F44" s="12"/>
      <c r="G44" s="12"/>
      <c r="H44" s="12"/>
      <c r="I44" s="12"/>
      <c r="J44" s="12"/>
      <c r="K44" s="242"/>
    </row>
    <row r="45" spans="1:11" ht="15.75" thickBot="1">
      <c r="A45" s="9" t="s">
        <v>31</v>
      </c>
      <c r="B45" s="12"/>
      <c r="C45" s="12"/>
      <c r="D45" s="12"/>
      <c r="E45" s="12"/>
      <c r="F45" s="12"/>
      <c r="G45" s="12"/>
      <c r="H45" s="12"/>
      <c r="I45" s="12"/>
      <c r="J45" s="12"/>
      <c r="K45" s="242"/>
    </row>
    <row r="46" spans="1:11" ht="15.75" thickBot="1">
      <c r="A46" s="9" t="s">
        <v>32</v>
      </c>
      <c r="B46" s="12"/>
      <c r="C46" s="12"/>
      <c r="D46" s="12"/>
      <c r="E46" s="12"/>
      <c r="F46" s="12"/>
      <c r="G46" s="12"/>
      <c r="H46" s="12"/>
      <c r="I46" s="12"/>
      <c r="J46" s="12"/>
      <c r="K46" s="242"/>
    </row>
    <row r="47" spans="1:11" ht="15.75" thickBot="1">
      <c r="A47" s="9" t="s">
        <v>33</v>
      </c>
      <c r="B47" s="12"/>
      <c r="C47" s="12"/>
      <c r="D47" s="12"/>
      <c r="E47" s="12"/>
      <c r="F47" s="12"/>
      <c r="G47" s="12"/>
      <c r="H47" s="12"/>
      <c r="I47" s="12"/>
      <c r="J47" s="12"/>
      <c r="K47" s="242"/>
    </row>
    <row r="48" spans="1:11" ht="15.75" thickBot="1">
      <c r="A48" s="9" t="s">
        <v>34</v>
      </c>
      <c r="B48" s="12"/>
      <c r="C48" s="12"/>
      <c r="D48" s="12"/>
      <c r="E48" s="12"/>
      <c r="F48" s="12"/>
      <c r="G48" s="12"/>
      <c r="H48" s="12"/>
      <c r="I48" s="12"/>
      <c r="J48" s="12"/>
      <c r="K48" s="242"/>
    </row>
    <row r="49" spans="1:11" ht="15.75" thickBot="1">
      <c r="A49" s="9" t="s">
        <v>35</v>
      </c>
      <c r="B49" s="12"/>
      <c r="C49" s="12"/>
      <c r="D49" s="12"/>
      <c r="E49" s="12"/>
      <c r="F49" s="12"/>
      <c r="G49" s="12"/>
      <c r="H49" s="12"/>
      <c r="I49" s="12"/>
      <c r="J49" s="12"/>
      <c r="K49" s="242"/>
    </row>
    <row r="50" spans="1:11">
      <c r="A50" s="526" t="s">
        <v>36</v>
      </c>
      <c r="B50" s="13"/>
      <c r="C50" s="14"/>
      <c r="D50" s="14"/>
      <c r="E50" s="14"/>
      <c r="F50" s="14"/>
      <c r="G50" s="14"/>
      <c r="H50" s="15"/>
      <c r="I50" s="15"/>
      <c r="J50" s="15"/>
      <c r="K50" s="237"/>
    </row>
    <row r="51" spans="1:11" ht="18.75" customHeight="1" thickBot="1">
      <c r="A51" s="528"/>
      <c r="B51" s="25"/>
      <c r="C51" s="26"/>
      <c r="D51" s="26"/>
      <c r="E51" s="26"/>
      <c r="F51" s="26"/>
      <c r="G51" s="26"/>
      <c r="H51" s="27"/>
      <c r="I51" s="27"/>
      <c r="J51" s="27"/>
      <c r="K51" s="239"/>
    </row>
    <row r="52" spans="1:11" ht="15.75" thickBot="1">
      <c r="A52" s="35" t="s">
        <v>476</v>
      </c>
      <c r="B52" s="32"/>
      <c r="C52" s="30"/>
      <c r="D52" s="30"/>
      <c r="E52" s="30"/>
      <c r="F52" s="30"/>
      <c r="G52" s="30"/>
      <c r="H52" s="30"/>
      <c r="I52" s="30"/>
      <c r="J52" s="218"/>
      <c r="K52" s="243"/>
    </row>
    <row r="53" spans="1:11" ht="15.75" thickBot="1">
      <c r="A53" s="35" t="s">
        <v>476</v>
      </c>
      <c r="B53" s="33"/>
      <c r="C53" s="29"/>
      <c r="D53" s="29"/>
      <c r="E53" s="29"/>
      <c r="F53" s="29"/>
      <c r="G53" s="29"/>
      <c r="H53" s="29"/>
      <c r="I53" s="29"/>
      <c r="J53" s="219"/>
      <c r="K53" s="244"/>
    </row>
    <row r="54" spans="1:11" ht="15.75" thickBot="1">
      <c r="A54" s="35" t="s">
        <v>476</v>
      </c>
      <c r="B54" s="33"/>
      <c r="C54" s="29"/>
      <c r="D54" s="29"/>
      <c r="E54" s="29"/>
      <c r="F54" s="29"/>
      <c r="G54" s="29"/>
      <c r="H54" s="29"/>
      <c r="I54" s="29"/>
      <c r="J54" s="219"/>
      <c r="K54" s="244"/>
    </row>
    <row r="55" spans="1:11" ht="15.75" thickBot="1">
      <c r="A55" s="35" t="s">
        <v>476</v>
      </c>
      <c r="B55" s="33"/>
      <c r="C55" s="29"/>
      <c r="D55" s="29"/>
      <c r="E55" s="29"/>
      <c r="F55" s="29"/>
      <c r="G55" s="29"/>
      <c r="H55" s="29"/>
      <c r="I55" s="29"/>
      <c r="J55" s="219"/>
      <c r="K55" s="244"/>
    </row>
    <row r="56" spans="1:11" ht="15.75" thickBot="1">
      <c r="A56" s="35" t="s">
        <v>476</v>
      </c>
      <c r="B56" s="33"/>
      <c r="C56" s="29"/>
      <c r="D56" s="29"/>
      <c r="E56" s="29"/>
      <c r="F56" s="29"/>
      <c r="G56" s="29"/>
      <c r="H56" s="29"/>
      <c r="I56" s="29"/>
      <c r="J56" s="219"/>
      <c r="K56" s="244"/>
    </row>
    <row r="57" spans="1:11">
      <c r="A57" s="35" t="s">
        <v>476</v>
      </c>
      <c r="B57" s="33"/>
      <c r="C57" s="29"/>
      <c r="D57" s="29"/>
      <c r="E57" s="29"/>
      <c r="F57" s="29"/>
      <c r="G57" s="29"/>
      <c r="H57" s="29"/>
      <c r="I57" s="29"/>
      <c r="J57" s="219"/>
      <c r="K57" s="244"/>
    </row>
    <row r="58" spans="1:11" ht="15.75" thickBot="1">
      <c r="A58" s="36" t="s">
        <v>475</v>
      </c>
      <c r="B58" s="34"/>
      <c r="C58" s="31"/>
      <c r="D58" s="31"/>
      <c r="E58" s="31"/>
      <c r="F58" s="31"/>
      <c r="G58" s="31"/>
      <c r="H58" s="31"/>
      <c r="I58" s="31"/>
      <c r="J58" s="220"/>
      <c r="K58" s="245"/>
    </row>
    <row r="60" spans="1:11">
      <c r="A60" s="81" t="s">
        <v>37</v>
      </c>
      <c r="B60" s="81"/>
      <c r="C60" s="81"/>
      <c r="D60" s="81"/>
      <c r="E60" s="81"/>
      <c r="F60" s="81"/>
      <c r="G60" s="81"/>
    </row>
    <row r="61" spans="1:11">
      <c r="A61" s="81" t="s">
        <v>38</v>
      </c>
      <c r="B61" s="81"/>
      <c r="C61" s="81"/>
      <c r="D61" s="81"/>
      <c r="E61" s="81"/>
      <c r="F61" s="81"/>
      <c r="G61" s="81"/>
    </row>
    <row r="62" spans="1:11" ht="15.75" thickBot="1">
      <c r="A62" s="81" t="s">
        <v>402</v>
      </c>
      <c r="B62" s="81"/>
      <c r="C62" s="81"/>
      <c r="D62" s="81"/>
      <c r="E62" s="81"/>
      <c r="F62" s="81"/>
      <c r="G62" s="81"/>
    </row>
    <row r="63" spans="1:11" ht="60.75" thickBot="1">
      <c r="A63" s="41" t="s">
        <v>406</v>
      </c>
      <c r="B63" s="41" t="s">
        <v>404</v>
      </c>
      <c r="C63" s="43" t="s">
        <v>474</v>
      </c>
      <c r="D63" s="44" t="s">
        <v>39</v>
      </c>
      <c r="E63" s="44" t="s">
        <v>40</v>
      </c>
      <c r="F63" s="42" t="s">
        <v>41</v>
      </c>
      <c r="G63" s="80" t="s">
        <v>42</v>
      </c>
      <c r="H63" s="80" t="s">
        <v>405</v>
      </c>
      <c r="I63" s="117" t="s">
        <v>403</v>
      </c>
      <c r="J63" s="117"/>
      <c r="K63" s="246" t="s">
        <v>205</v>
      </c>
    </row>
    <row r="64" spans="1:11" ht="15.75" thickBot="1">
      <c r="A64" s="91" t="s">
        <v>374</v>
      </c>
      <c r="B64" s="110"/>
      <c r="C64" s="51"/>
      <c r="D64" s="52"/>
      <c r="E64" s="52"/>
      <c r="F64" s="52"/>
      <c r="G64" s="53"/>
      <c r="H64" s="53"/>
      <c r="I64" s="118"/>
      <c r="J64" s="118"/>
      <c r="K64" s="247"/>
    </row>
    <row r="65" spans="1:11">
      <c r="A65" s="48"/>
      <c r="B65" s="126"/>
      <c r="C65" s="136"/>
      <c r="D65" s="126"/>
      <c r="E65" s="126"/>
      <c r="F65" s="126"/>
      <c r="G65" s="126"/>
      <c r="H65" s="66"/>
      <c r="I65" s="119"/>
      <c r="J65" s="119"/>
      <c r="K65" s="248"/>
    </row>
    <row r="66" spans="1:11">
      <c r="A66" s="49"/>
      <c r="B66" s="127"/>
      <c r="C66" s="134"/>
      <c r="D66" s="127"/>
      <c r="E66" s="127"/>
      <c r="F66" s="127"/>
      <c r="G66" s="127"/>
      <c r="H66" s="60"/>
      <c r="I66" s="120"/>
      <c r="J66" s="120"/>
      <c r="K66" s="249"/>
    </row>
    <row r="67" spans="1:11">
      <c r="A67" s="49"/>
      <c r="B67" s="127"/>
      <c r="C67" s="134"/>
      <c r="D67" s="127"/>
      <c r="E67" s="127"/>
      <c r="F67" s="127"/>
      <c r="G67" s="127"/>
      <c r="H67" s="60"/>
      <c r="I67" s="120"/>
      <c r="J67" s="120"/>
      <c r="K67" s="249"/>
    </row>
    <row r="68" spans="1:11">
      <c r="A68" s="49"/>
      <c r="B68" s="127"/>
      <c r="C68" s="134"/>
      <c r="D68" s="127"/>
      <c r="E68" s="127"/>
      <c r="F68" s="127"/>
      <c r="G68" s="127"/>
      <c r="H68" s="60"/>
      <c r="I68" s="120"/>
      <c r="J68" s="120"/>
      <c r="K68" s="249"/>
    </row>
    <row r="69" spans="1:11">
      <c r="A69" s="49"/>
      <c r="B69" s="127"/>
      <c r="C69" s="134"/>
      <c r="D69" s="127"/>
      <c r="E69" s="127"/>
      <c r="F69" s="127"/>
      <c r="G69" s="127"/>
      <c r="H69" s="60"/>
      <c r="I69" s="120"/>
      <c r="J69" s="120"/>
      <c r="K69" s="249"/>
    </row>
    <row r="70" spans="1:11" ht="15.75" thickBot="1">
      <c r="A70" s="50"/>
      <c r="B70" s="128"/>
      <c r="C70" s="135"/>
      <c r="D70" s="128"/>
      <c r="E70" s="128"/>
      <c r="F70" s="128"/>
      <c r="G70" s="128"/>
      <c r="H70" s="62"/>
      <c r="I70" s="121"/>
      <c r="J70" s="121"/>
      <c r="K70" s="250"/>
    </row>
    <row r="71" spans="1:11" ht="15.75" thickBot="1">
      <c r="A71" s="37" t="e">
        <f>C9</f>
        <v>#N/A</v>
      </c>
      <c r="B71" s="111"/>
      <c r="C71" s="63"/>
      <c r="D71" s="64"/>
      <c r="E71" s="64"/>
      <c r="F71" s="64"/>
      <c r="G71" s="65"/>
      <c r="H71" s="65"/>
      <c r="I71" s="122"/>
      <c r="J71" s="122"/>
      <c r="K71" s="251"/>
    </row>
    <row r="72" spans="1:11">
      <c r="A72" s="48"/>
      <c r="B72" s="126"/>
      <c r="C72" s="136"/>
      <c r="D72" s="58"/>
      <c r="E72" s="58"/>
      <c r="F72" s="79"/>
      <c r="G72" s="59"/>
      <c r="H72" s="66"/>
      <c r="I72" s="123"/>
      <c r="J72" s="221"/>
      <c r="K72" s="248"/>
    </row>
    <row r="73" spans="1:11">
      <c r="A73" s="49"/>
      <c r="B73" s="127"/>
      <c r="C73" s="134"/>
      <c r="D73" s="57"/>
      <c r="E73" s="57"/>
      <c r="F73" s="77"/>
      <c r="G73" s="60"/>
      <c r="H73" s="60"/>
      <c r="I73" s="120"/>
      <c r="J73" s="120"/>
      <c r="K73" s="249"/>
    </row>
    <row r="74" spans="1:11">
      <c r="A74" s="49"/>
      <c r="B74" s="127"/>
      <c r="C74" s="134"/>
      <c r="D74" s="57"/>
      <c r="E74" s="57"/>
      <c r="F74" s="77"/>
      <c r="G74" s="60"/>
      <c r="H74" s="60"/>
      <c r="I74" s="120"/>
      <c r="J74" s="120"/>
      <c r="K74" s="249"/>
    </row>
    <row r="75" spans="1:11">
      <c r="A75" s="49"/>
      <c r="B75" s="127"/>
      <c r="C75" s="134"/>
      <c r="D75" s="57"/>
      <c r="E75" s="57"/>
      <c r="F75" s="77"/>
      <c r="G75" s="60"/>
      <c r="H75" s="60"/>
      <c r="I75" s="120"/>
      <c r="J75" s="120"/>
      <c r="K75" s="249"/>
    </row>
    <row r="76" spans="1:11">
      <c r="A76" s="49"/>
      <c r="B76" s="127"/>
      <c r="C76" s="134"/>
      <c r="D76" s="57"/>
      <c r="E76" s="57"/>
      <c r="F76" s="77"/>
      <c r="G76" s="60"/>
      <c r="H76" s="60"/>
      <c r="I76" s="120"/>
      <c r="J76" s="120"/>
      <c r="K76" s="249"/>
    </row>
    <row r="77" spans="1:11" ht="15.75" thickBot="1">
      <c r="A77" s="50"/>
      <c r="B77" s="128"/>
      <c r="C77" s="135"/>
      <c r="D77" s="61"/>
      <c r="E77" s="61"/>
      <c r="F77" s="78"/>
      <c r="G77" s="62"/>
      <c r="H77" s="62"/>
      <c r="I77" s="121"/>
      <c r="J77" s="121"/>
      <c r="K77" s="250"/>
    </row>
    <row r="78" spans="1:11" ht="15.75" thickBot="1">
      <c r="A78" s="1" t="e">
        <f>D9</f>
        <v>#N/A</v>
      </c>
      <c r="B78" s="112"/>
      <c r="C78" s="54"/>
      <c r="D78" s="55"/>
      <c r="E78" s="55"/>
      <c r="F78" s="55"/>
      <c r="G78" s="56"/>
      <c r="H78" s="56"/>
      <c r="I78" s="124"/>
      <c r="J78" s="124"/>
      <c r="K78" s="252"/>
    </row>
    <row r="79" spans="1:11">
      <c r="A79" s="38"/>
      <c r="B79" s="126"/>
      <c r="C79" s="136"/>
      <c r="D79" s="58"/>
      <c r="E79" s="58"/>
      <c r="F79" s="79"/>
      <c r="G79" s="59"/>
      <c r="H79" s="66"/>
      <c r="I79" s="123"/>
      <c r="J79" s="221"/>
      <c r="K79" s="248"/>
    </row>
    <row r="80" spans="1:11">
      <c r="A80" s="39"/>
      <c r="B80" s="127"/>
      <c r="C80" s="134"/>
      <c r="D80" s="57"/>
      <c r="E80" s="57"/>
      <c r="F80" s="77"/>
      <c r="G80" s="60"/>
      <c r="H80" s="60"/>
      <c r="I80" s="120"/>
      <c r="J80" s="120"/>
      <c r="K80" s="249"/>
    </row>
    <row r="81" spans="1:11">
      <c r="A81" s="39"/>
      <c r="B81" s="127"/>
      <c r="C81" s="134"/>
      <c r="D81" s="57"/>
      <c r="E81" s="57"/>
      <c r="F81" s="77"/>
      <c r="G81" s="60"/>
      <c r="H81" s="60"/>
      <c r="I81" s="120"/>
      <c r="J81" s="120"/>
      <c r="K81" s="249"/>
    </row>
    <row r="82" spans="1:11">
      <c r="A82" s="39"/>
      <c r="B82" s="127"/>
      <c r="C82" s="134"/>
      <c r="D82" s="57"/>
      <c r="E82" s="57"/>
      <c r="F82" s="77"/>
      <c r="G82" s="60"/>
      <c r="H82" s="60"/>
      <c r="I82" s="120"/>
      <c r="J82" s="120"/>
      <c r="K82" s="249"/>
    </row>
    <row r="83" spans="1:11">
      <c r="A83" s="39"/>
      <c r="B83" s="127"/>
      <c r="C83" s="134"/>
      <c r="D83" s="57"/>
      <c r="E83" s="57"/>
      <c r="F83" s="77"/>
      <c r="G83" s="60"/>
      <c r="H83" s="60"/>
      <c r="I83" s="120"/>
      <c r="J83" s="120"/>
      <c r="K83" s="249"/>
    </row>
    <row r="84" spans="1:11" ht="15.75" thickBot="1">
      <c r="A84" s="40"/>
      <c r="B84" s="128"/>
      <c r="C84" s="135"/>
      <c r="D84" s="61"/>
      <c r="E84" s="61"/>
      <c r="F84" s="78"/>
      <c r="G84" s="62"/>
      <c r="H84" s="62"/>
      <c r="I84" s="121"/>
      <c r="J84" s="121"/>
      <c r="K84" s="250"/>
    </row>
    <row r="85" spans="1:11" ht="15.75" thickBot="1">
      <c r="A85" s="1" t="e">
        <f>E9</f>
        <v>#N/A</v>
      </c>
      <c r="B85" s="113"/>
      <c r="C85" s="45"/>
      <c r="D85" s="46"/>
      <c r="E85" s="46"/>
      <c r="F85" s="46"/>
      <c r="G85" s="47"/>
      <c r="H85" s="47"/>
      <c r="I85" s="125"/>
      <c r="J85" s="125"/>
      <c r="K85" s="253"/>
    </row>
    <row r="86" spans="1:11">
      <c r="A86" s="38"/>
      <c r="B86" s="126"/>
      <c r="C86" s="136"/>
      <c r="D86" s="58"/>
      <c r="E86" s="58"/>
      <c r="F86" s="79"/>
      <c r="G86" s="59"/>
      <c r="H86" s="66"/>
      <c r="I86" s="123"/>
      <c r="J86" s="221"/>
      <c r="K86" s="248"/>
    </row>
    <row r="87" spans="1:11">
      <c r="A87" s="39"/>
      <c r="B87" s="127"/>
      <c r="C87" s="134"/>
      <c r="D87" s="57"/>
      <c r="E87" s="57"/>
      <c r="F87" s="77"/>
      <c r="G87" s="60"/>
      <c r="H87" s="60"/>
      <c r="I87" s="120"/>
      <c r="J87" s="120"/>
      <c r="K87" s="249"/>
    </row>
    <row r="88" spans="1:11">
      <c r="A88" s="39"/>
      <c r="B88" s="127"/>
      <c r="C88" s="134"/>
      <c r="D88" s="57"/>
      <c r="E88" s="57"/>
      <c r="F88" s="77"/>
      <c r="G88" s="60"/>
      <c r="H88" s="60"/>
      <c r="I88" s="120"/>
      <c r="J88" s="120"/>
      <c r="K88" s="249"/>
    </row>
    <row r="89" spans="1:11">
      <c r="A89" s="39"/>
      <c r="B89" s="127"/>
      <c r="C89" s="134"/>
      <c r="D89" s="57"/>
      <c r="E89" s="57"/>
      <c r="F89" s="77"/>
      <c r="G89" s="60"/>
      <c r="H89" s="60"/>
      <c r="I89" s="120"/>
      <c r="J89" s="120"/>
      <c r="K89" s="249"/>
    </row>
    <row r="90" spans="1:11">
      <c r="A90" s="39"/>
      <c r="B90" s="127"/>
      <c r="C90" s="134"/>
      <c r="D90" s="57"/>
      <c r="E90" s="57"/>
      <c r="F90" s="77"/>
      <c r="G90" s="60"/>
      <c r="H90" s="60"/>
      <c r="I90" s="120"/>
      <c r="J90" s="120"/>
      <c r="K90" s="249"/>
    </row>
    <row r="91" spans="1:11" ht="15.75" thickBot="1">
      <c r="A91" s="40"/>
      <c r="B91" s="128"/>
      <c r="C91" s="135"/>
      <c r="D91" s="61"/>
      <c r="E91" s="61"/>
      <c r="F91" s="78"/>
      <c r="G91" s="62"/>
      <c r="H91" s="62"/>
      <c r="I91" s="121"/>
      <c r="J91" s="121"/>
      <c r="K91" s="250"/>
    </row>
    <row r="92" spans="1:11" ht="15.75" thickBot="1">
      <c r="A92" s="1" t="e">
        <f>F9</f>
        <v>#N/A</v>
      </c>
      <c r="B92" s="113"/>
      <c r="C92" s="45"/>
      <c r="D92" s="46"/>
      <c r="E92" s="46"/>
      <c r="F92" s="46"/>
      <c r="G92" s="47"/>
      <c r="H92" s="47"/>
      <c r="I92" s="125"/>
      <c r="J92" s="125"/>
      <c r="K92" s="253"/>
    </row>
    <row r="93" spans="1:11">
      <c r="A93" s="38"/>
      <c r="B93" s="126"/>
      <c r="C93" s="136"/>
      <c r="D93" s="58"/>
      <c r="E93" s="58"/>
      <c r="F93" s="79"/>
      <c r="G93" s="59"/>
      <c r="H93" s="66"/>
      <c r="I93" s="123"/>
      <c r="J93" s="221"/>
      <c r="K93" s="248"/>
    </row>
    <row r="94" spans="1:11">
      <c r="A94" s="39"/>
      <c r="B94" s="127"/>
      <c r="C94" s="134"/>
      <c r="D94" s="57"/>
      <c r="E94" s="57"/>
      <c r="F94" s="77"/>
      <c r="G94" s="60"/>
      <c r="H94" s="60"/>
      <c r="I94" s="120"/>
      <c r="J94" s="120"/>
      <c r="K94" s="249"/>
    </row>
    <row r="95" spans="1:11">
      <c r="A95" s="39"/>
      <c r="B95" s="127"/>
      <c r="C95" s="134"/>
      <c r="D95" s="57"/>
      <c r="E95" s="57"/>
      <c r="F95" s="77"/>
      <c r="G95" s="60"/>
      <c r="H95" s="60"/>
      <c r="I95" s="120"/>
      <c r="J95" s="120"/>
      <c r="K95" s="249"/>
    </row>
    <row r="96" spans="1:11">
      <c r="A96" s="39"/>
      <c r="B96" s="127"/>
      <c r="C96" s="134"/>
      <c r="D96" s="57"/>
      <c r="E96" s="57"/>
      <c r="F96" s="77"/>
      <c r="G96" s="60"/>
      <c r="H96" s="60"/>
      <c r="I96" s="120"/>
      <c r="J96" s="120"/>
      <c r="K96" s="249"/>
    </row>
    <row r="97" spans="1:11">
      <c r="A97" s="39"/>
      <c r="B97" s="127"/>
      <c r="C97" s="134"/>
      <c r="D97" s="57"/>
      <c r="E97" s="57"/>
      <c r="F97" s="77"/>
      <c r="G97" s="60"/>
      <c r="H97" s="60"/>
      <c r="I97" s="120"/>
      <c r="J97" s="120"/>
      <c r="K97" s="249"/>
    </row>
    <row r="98" spans="1:11" ht="15.75" thickBot="1">
      <c r="A98" s="40"/>
      <c r="B98" s="128"/>
      <c r="C98" s="135"/>
      <c r="D98" s="61"/>
      <c r="E98" s="61"/>
      <c r="F98" s="78"/>
      <c r="G98" s="62"/>
      <c r="H98" s="62"/>
      <c r="I98" s="121"/>
      <c r="J98" s="121"/>
      <c r="K98" s="250"/>
    </row>
    <row r="99" spans="1:11" ht="15.75" thickBot="1">
      <c r="A99" s="1" t="e">
        <f>G9</f>
        <v>#N/A</v>
      </c>
      <c r="B99" s="113"/>
      <c r="C99" s="45"/>
      <c r="D99" s="46"/>
      <c r="E99" s="46"/>
      <c r="F99" s="46"/>
      <c r="G99" s="47"/>
      <c r="H99" s="47"/>
      <c r="I99" s="125"/>
      <c r="J99" s="125"/>
      <c r="K99" s="253"/>
    </row>
    <row r="100" spans="1:11">
      <c r="A100" s="38"/>
      <c r="B100" s="126"/>
      <c r="C100" s="136"/>
      <c r="D100" s="58"/>
      <c r="E100" s="58"/>
      <c r="F100" s="79"/>
      <c r="G100" s="59"/>
      <c r="H100" s="66"/>
      <c r="I100" s="123"/>
      <c r="J100" s="221"/>
      <c r="K100" s="248"/>
    </row>
    <row r="101" spans="1:11">
      <c r="A101" s="39"/>
      <c r="B101" s="127"/>
      <c r="C101" s="134"/>
      <c r="D101" s="57"/>
      <c r="E101" s="57"/>
      <c r="F101" s="77"/>
      <c r="G101" s="60"/>
      <c r="H101" s="60"/>
      <c r="I101" s="120"/>
      <c r="J101" s="120"/>
      <c r="K101" s="249"/>
    </row>
    <row r="102" spans="1:11">
      <c r="A102" s="39"/>
      <c r="B102" s="127"/>
      <c r="C102" s="134"/>
      <c r="D102" s="57"/>
      <c r="E102" s="57"/>
      <c r="F102" s="77"/>
      <c r="G102" s="60"/>
      <c r="H102" s="60"/>
      <c r="I102" s="120"/>
      <c r="J102" s="120"/>
      <c r="K102" s="249"/>
    </row>
    <row r="103" spans="1:11">
      <c r="A103" s="39"/>
      <c r="B103" s="127"/>
      <c r="C103" s="134"/>
      <c r="D103" s="57"/>
      <c r="E103" s="57"/>
      <c r="F103" s="77"/>
      <c r="G103" s="60"/>
      <c r="H103" s="60"/>
      <c r="I103" s="120"/>
      <c r="J103" s="120"/>
      <c r="K103" s="249"/>
    </row>
    <row r="104" spans="1:11">
      <c r="A104" s="39"/>
      <c r="B104" s="127"/>
      <c r="C104" s="134"/>
      <c r="D104" s="57"/>
      <c r="E104" s="57"/>
      <c r="F104" s="77"/>
      <c r="G104" s="60"/>
      <c r="H104" s="60"/>
      <c r="I104" s="120"/>
      <c r="J104" s="120"/>
      <c r="K104" s="249"/>
    </row>
    <row r="105" spans="1:11" ht="15.75" thickBot="1">
      <c r="A105" s="40"/>
      <c r="B105" s="128"/>
      <c r="C105" s="135"/>
      <c r="D105" s="61"/>
      <c r="E105" s="61"/>
      <c r="F105" s="78"/>
      <c r="G105" s="62"/>
      <c r="H105" s="62"/>
      <c r="I105" s="121"/>
      <c r="J105" s="121"/>
      <c r="K105" s="250"/>
    </row>
    <row r="106" spans="1:11" ht="15.75" thickBot="1">
      <c r="A106" s="1" t="e">
        <f>H9</f>
        <v>#N/A</v>
      </c>
      <c r="B106" s="113"/>
      <c r="C106" s="45"/>
      <c r="D106" s="46"/>
      <c r="E106" s="46"/>
      <c r="F106" s="46"/>
      <c r="G106" s="47"/>
      <c r="H106" s="47"/>
      <c r="I106" s="125"/>
      <c r="J106" s="125"/>
      <c r="K106" s="253"/>
    </row>
    <row r="107" spans="1:11">
      <c r="A107" s="38"/>
      <c r="B107" s="126"/>
      <c r="C107" s="136"/>
      <c r="D107" s="58"/>
      <c r="E107" s="58"/>
      <c r="F107" s="79"/>
      <c r="G107" s="59"/>
      <c r="H107" s="66"/>
      <c r="I107" s="123"/>
      <c r="J107" s="221"/>
      <c r="K107" s="248"/>
    </row>
    <row r="108" spans="1:11">
      <c r="A108" s="39"/>
      <c r="B108" s="127"/>
      <c r="C108" s="134"/>
      <c r="D108" s="57"/>
      <c r="E108" s="57"/>
      <c r="F108" s="77"/>
      <c r="G108" s="60"/>
      <c r="H108" s="60"/>
      <c r="I108" s="120"/>
      <c r="J108" s="120"/>
      <c r="K108" s="249"/>
    </row>
    <row r="109" spans="1:11">
      <c r="A109" s="39"/>
      <c r="B109" s="127"/>
      <c r="C109" s="134"/>
      <c r="D109" s="57"/>
      <c r="E109" s="57"/>
      <c r="F109" s="77"/>
      <c r="G109" s="60"/>
      <c r="H109" s="60"/>
      <c r="I109" s="120"/>
      <c r="J109" s="120"/>
      <c r="K109" s="249"/>
    </row>
    <row r="110" spans="1:11">
      <c r="A110" s="39"/>
      <c r="B110" s="127"/>
      <c r="C110" s="134"/>
      <c r="D110" s="57"/>
      <c r="E110" s="57"/>
      <c r="F110" s="77"/>
      <c r="G110" s="60"/>
      <c r="H110" s="60"/>
      <c r="I110" s="120"/>
      <c r="J110" s="120"/>
      <c r="K110" s="249"/>
    </row>
    <row r="111" spans="1:11">
      <c r="A111" s="39"/>
      <c r="B111" s="127"/>
      <c r="C111" s="134"/>
      <c r="D111" s="57"/>
      <c r="E111" s="57"/>
      <c r="F111" s="77"/>
      <c r="G111" s="60"/>
      <c r="H111" s="60"/>
      <c r="I111" s="120"/>
      <c r="J111" s="120"/>
      <c r="K111" s="249"/>
    </row>
    <row r="112" spans="1:11" ht="15.75" thickBot="1">
      <c r="A112" s="40"/>
      <c r="B112" s="128"/>
      <c r="C112" s="135"/>
      <c r="D112" s="61"/>
      <c r="E112" s="61"/>
      <c r="F112" s="78"/>
      <c r="G112" s="62"/>
      <c r="H112" s="62"/>
      <c r="I112" s="121"/>
      <c r="J112" s="121"/>
      <c r="K112" s="250"/>
    </row>
    <row r="113" spans="1:11" ht="15.75" thickBot="1">
      <c r="A113" s="1" t="e">
        <f>I9</f>
        <v>#N/A</v>
      </c>
      <c r="B113" s="113"/>
      <c r="C113" s="45"/>
      <c r="D113" s="46"/>
      <c r="E113" s="46"/>
      <c r="F113" s="46"/>
      <c r="G113" s="47"/>
      <c r="H113" s="47"/>
      <c r="I113" s="125"/>
      <c r="J113" s="125"/>
      <c r="K113" s="253"/>
    </row>
    <row r="114" spans="1:11">
      <c r="A114" s="38"/>
      <c r="B114" s="126"/>
      <c r="C114" s="136"/>
      <c r="D114" s="58"/>
      <c r="E114" s="58"/>
      <c r="F114" s="79"/>
      <c r="G114" s="59"/>
      <c r="H114" s="66"/>
      <c r="I114" s="123"/>
      <c r="J114" s="221"/>
      <c r="K114" s="248"/>
    </row>
    <row r="115" spans="1:11">
      <c r="A115" s="39"/>
      <c r="B115" s="127"/>
      <c r="C115" s="134"/>
      <c r="D115" s="57"/>
      <c r="E115" s="57"/>
      <c r="F115" s="77"/>
      <c r="G115" s="60"/>
      <c r="H115" s="60"/>
      <c r="I115" s="120"/>
      <c r="J115" s="120"/>
      <c r="K115" s="249"/>
    </row>
    <row r="116" spans="1:11">
      <c r="A116" s="39"/>
      <c r="B116" s="127"/>
      <c r="C116" s="134"/>
      <c r="D116" s="57"/>
      <c r="E116" s="57"/>
      <c r="F116" s="77"/>
      <c r="G116" s="60"/>
      <c r="H116" s="60"/>
      <c r="I116" s="120"/>
      <c r="J116" s="120"/>
      <c r="K116" s="249"/>
    </row>
    <row r="117" spans="1:11">
      <c r="A117" s="39"/>
      <c r="B117" s="127"/>
      <c r="C117" s="134"/>
      <c r="D117" s="57"/>
      <c r="E117" s="57"/>
      <c r="F117" s="77"/>
      <c r="G117" s="60"/>
      <c r="H117" s="60"/>
      <c r="I117" s="120"/>
      <c r="J117" s="120"/>
      <c r="K117" s="249"/>
    </row>
    <row r="118" spans="1:11">
      <c r="A118" s="39"/>
      <c r="B118" s="127"/>
      <c r="C118" s="134"/>
      <c r="D118" s="57"/>
      <c r="E118" s="57"/>
      <c r="F118" s="77"/>
      <c r="G118" s="60"/>
      <c r="H118" s="60"/>
      <c r="I118" s="120"/>
      <c r="J118" s="120"/>
      <c r="K118" s="249"/>
    </row>
    <row r="119" spans="1:11" ht="15.75" thickBot="1">
      <c r="A119" s="40"/>
      <c r="B119" s="128"/>
      <c r="C119" s="135"/>
      <c r="D119" s="61"/>
      <c r="E119" s="61"/>
      <c r="F119" s="78"/>
      <c r="G119" s="62"/>
      <c r="H119" s="62"/>
      <c r="I119" s="121"/>
      <c r="J119" s="121"/>
      <c r="K119" s="250"/>
    </row>
    <row r="120" spans="1:11" ht="15.75" thickBot="1">
      <c r="A120" s="1" t="e">
        <f>J9</f>
        <v>#N/A</v>
      </c>
      <c r="B120" s="113"/>
      <c r="C120" s="45"/>
      <c r="D120" s="46"/>
      <c r="E120" s="46"/>
      <c r="F120" s="46"/>
      <c r="G120" s="47"/>
      <c r="H120" s="47"/>
      <c r="I120" s="125"/>
      <c r="J120" s="125"/>
      <c r="K120" s="253"/>
    </row>
    <row r="121" spans="1:11">
      <c r="A121" s="38"/>
      <c r="B121" s="126"/>
      <c r="C121" s="136"/>
      <c r="D121" s="58"/>
      <c r="E121" s="58"/>
      <c r="F121" s="79"/>
      <c r="G121" s="59"/>
      <c r="H121" s="66"/>
      <c r="I121" s="123"/>
      <c r="J121" s="221"/>
      <c r="K121" s="248"/>
    </row>
    <row r="122" spans="1:11">
      <c r="A122" s="39"/>
      <c r="B122" s="127"/>
      <c r="C122" s="134"/>
      <c r="D122" s="57"/>
      <c r="E122" s="57"/>
      <c r="F122" s="77"/>
      <c r="G122" s="60"/>
      <c r="H122" s="60"/>
      <c r="I122" s="120"/>
      <c r="J122" s="120"/>
      <c r="K122" s="249"/>
    </row>
    <row r="123" spans="1:11">
      <c r="A123" s="39"/>
      <c r="B123" s="127"/>
      <c r="C123" s="134"/>
      <c r="D123" s="57"/>
      <c r="E123" s="57"/>
      <c r="F123" s="77"/>
      <c r="G123" s="60"/>
      <c r="H123" s="60"/>
      <c r="I123" s="120"/>
      <c r="J123" s="120"/>
      <c r="K123" s="249"/>
    </row>
    <row r="124" spans="1:11">
      <c r="A124" s="39"/>
      <c r="B124" s="127"/>
      <c r="C124" s="134"/>
      <c r="D124" s="57"/>
      <c r="E124" s="57"/>
      <c r="F124" s="77"/>
      <c r="G124" s="60"/>
      <c r="H124" s="60"/>
      <c r="I124" s="120"/>
      <c r="J124" s="120"/>
      <c r="K124" s="249"/>
    </row>
    <row r="125" spans="1:11">
      <c r="A125" s="39"/>
      <c r="B125" s="127"/>
      <c r="C125" s="134"/>
      <c r="D125" s="57"/>
      <c r="E125" s="57"/>
      <c r="F125" s="77"/>
      <c r="G125" s="60"/>
      <c r="H125" s="60"/>
      <c r="I125" s="120"/>
      <c r="J125" s="120"/>
      <c r="K125" s="249"/>
    </row>
    <row r="126" spans="1:11" ht="15.75" thickBot="1">
      <c r="A126" s="40"/>
      <c r="B126" s="128"/>
      <c r="C126" s="135"/>
      <c r="D126" s="61"/>
      <c r="E126" s="61"/>
      <c r="F126" s="78"/>
      <c r="G126" s="62"/>
      <c r="H126" s="62"/>
      <c r="I126" s="121"/>
      <c r="J126" s="121"/>
      <c r="K126" s="250"/>
    </row>
    <row r="127" spans="1:11">
      <c r="A127" s="81"/>
      <c r="B127" s="81"/>
      <c r="C127" s="81"/>
      <c r="D127" s="81"/>
      <c r="E127" s="81"/>
      <c r="F127" s="81"/>
      <c r="G127" s="81"/>
    </row>
  </sheetData>
  <mergeCells count="6">
    <mergeCell ref="A50:A51"/>
    <mergeCell ref="A7:A9"/>
    <mergeCell ref="B7:B9"/>
    <mergeCell ref="C7:K7"/>
    <mergeCell ref="K8:K9"/>
    <mergeCell ref="A34:A35"/>
  </mergeCells>
  <dataValidations count="4">
    <dataValidation type="whole" allowBlank="1" showInputMessage="1" showErrorMessage="1" sqref="B12:K19 B21:K33 C10:K10">
      <formula1>0</formula1>
      <formula2>100</formula2>
    </dataValidation>
    <dataValidation type="list" allowBlank="1" showInputMessage="1" showErrorMessage="1" sqref="H114:H119">
      <formula1>$AA$2:$AA$9</formula1>
    </dataValidation>
    <dataValidation type="list" allowBlank="1" showInputMessage="1" showErrorMessage="1" sqref="H72:H77 H107:H112 H100:H105 H93:H98 H86:H91 H79:H84">
      <formula1>$AA$2:$AA$12</formula1>
    </dataValidation>
    <dataValidation type="list" allowBlank="1" showInputMessage="1" showErrorMessage="1" sqref="K72:K77 K121:K126 K114:K119 K107:K112 K100:K105 K93:K98 K86:K91 K79:K84">
      <formula1>$AA$17:$AA$18</formula1>
    </dataValidation>
  </dataValidations>
  <pageMargins left="0.7" right="0.7" top="0.75" bottom="0.75" header="0.3" footer="0.3"/>
  <legacyDrawing r:id="rId1"/>
  <extLst>
    <ext xmlns:x14="http://schemas.microsoft.com/office/spreadsheetml/2009/9/main" uri="{CCE6A557-97BC-4b89-ADB6-D9C93CAAB3DF}">
      <x14:dataValidations xmlns:xm="http://schemas.microsoft.com/office/excel/2006/main" count="10">
        <x14:dataValidation type="list" allowBlank="1" showInputMessage="1" showErrorMessage="1">
          <x14:formula1>
            <xm:f>'Look-upSheet'!$O$2:$O$72</xm:f>
          </x14:formula1>
          <xm:sqref>B4</xm:sqref>
        </x14:dataValidation>
        <x14:dataValidation type="list" allowBlank="1" showInputMessage="1" showErrorMessage="1">
          <x14:formula1>
            <xm:f>'Look-upSheet'!$D$2:$D$25</xm:f>
          </x14:formula1>
          <xm:sqref>B3</xm:sqref>
        </x14:dataValidation>
        <x14:dataValidation type="list" allowBlank="1" showInputMessage="1" showErrorMessage="1">
          <x14:formula1>
            <xm:f>'Look-upSheet'!$B$2:$B$6</xm:f>
          </x14:formula1>
          <xm:sqref>B2</xm:sqref>
        </x14:dataValidation>
        <x14:dataValidation type="list" allowBlank="1" showInputMessage="1" showErrorMessage="1">
          <x14:formula1>
            <xm:f>'Look-upSheet'!$A$9:$A$15</xm:f>
          </x14:formula1>
          <xm:sqref>E2</xm:sqref>
        </x14:dataValidation>
        <x14:dataValidation type="list" allowBlank="1" showInputMessage="1" showErrorMessage="1">
          <x14:formula1>
            <xm:f>'Look-upSheet'!$Z$2:$Z$9</xm:f>
          </x14:formula1>
          <xm:sqref>H121:H126</xm:sqref>
        </x14:dataValidation>
        <x14:dataValidation type="list" allowBlank="1" showInputMessage="1" showErrorMessage="1">
          <x14:formula1>
            <xm:f>'Look-upSheet'!$Z$2:$Z$12</xm:f>
          </x14:formula1>
          <xm:sqref>H65:H70</xm:sqref>
        </x14:dataValidation>
        <x14:dataValidation type="list" allowBlank="1" showInputMessage="1" showErrorMessage="1">
          <x14:formula1>
            <xm:f>'Look-upSheet'!$Z$17:$Z$18</xm:f>
          </x14:formula1>
          <xm:sqref>K65:K70</xm:sqref>
        </x14:dataValidation>
        <x14:dataValidation type="list" allowBlank="1" showInputMessage="1" showErrorMessage="1">
          <x14:formula1>
            <xm:f>'Look-upSheet'!$K$2:$K$61</xm:f>
          </x14:formula1>
          <xm:sqref>C65:C70 C72:C77 C79:C84 C86:C91 C93:C98 C100:C105 C107:C112 C114:C119 C121:C126</xm:sqref>
        </x14:dataValidation>
        <x14:dataValidation type="list" allowBlank="1" showInputMessage="1" showErrorMessage="1">
          <x14:formula1>
            <xm:f>'Look-upSheet'!$A$19:$A$20</xm:f>
          </x14:formula1>
          <xm:sqref>B65:B70 D65:G70 B121:B126 B114:B119 B107:B112 B100:B105 B93:B98 B86:B91 B79:B84 B72:B77 D121:G126 D114:G119 D107:G112 D100:G105 D93:G98 D86:G91 D79:G84 D72:G77</xm:sqref>
        </x14:dataValidation>
        <x14:dataValidation type="list" allowBlank="1" showInputMessage="1" showErrorMessage="1">
          <x14:formula1>
            <xm:f>'Look-upSheet'!$U$2:$U$401</xm:f>
          </x14:formula1>
          <xm:sqref>C8:J8</xm:sqref>
        </x14:dataValidation>
      </x14:dataValidations>
    </ext>
  </extLst>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5"/>
  </sheetPr>
  <dimension ref="A1:K127"/>
  <sheetViews>
    <sheetView topLeftCell="A12" zoomScale="92" zoomScaleNormal="90" zoomScalePageLayoutView="90" workbookViewId="0">
      <selection activeCell="B57" sqref="B57"/>
    </sheetView>
  </sheetViews>
  <sheetFormatPr defaultColWidth="8.85546875" defaultRowHeight="15"/>
  <cols>
    <col min="1" max="1" width="37.42578125" style="3" customWidth="1"/>
    <col min="2" max="2" width="20.7109375" style="3" customWidth="1"/>
    <col min="3" max="3" width="20" style="3" customWidth="1"/>
    <col min="4" max="4" width="19.42578125" style="3" customWidth="1"/>
    <col min="5" max="5" width="21.7109375" style="3" customWidth="1"/>
    <col min="6" max="6" width="19.42578125" style="3" customWidth="1"/>
    <col min="7" max="7" width="21.7109375" style="3" customWidth="1"/>
    <col min="8" max="10" width="19.42578125" style="3" customWidth="1"/>
    <col min="11" max="11" width="28.7109375" style="240" customWidth="1"/>
    <col min="12" max="16384" width="8.85546875" style="3"/>
  </cols>
  <sheetData>
    <row r="1" spans="1:11">
      <c r="A1" s="6" t="s">
        <v>0</v>
      </c>
    </row>
    <row r="2" spans="1:11">
      <c r="A2" s="8" t="s">
        <v>384</v>
      </c>
      <c r="B2" s="92" t="s">
        <v>380</v>
      </c>
      <c r="D2" s="8" t="s">
        <v>385</v>
      </c>
      <c r="E2" s="92" t="s">
        <v>81</v>
      </c>
      <c r="F2" s="19"/>
    </row>
    <row r="3" spans="1:11">
      <c r="A3" s="8" t="s">
        <v>378</v>
      </c>
      <c r="B3" s="93" t="s">
        <v>78</v>
      </c>
      <c r="D3" s="8" t="s">
        <v>387</v>
      </c>
      <c r="E3" s="3" t="s">
        <v>363</v>
      </c>
      <c r="F3" s="7" t="s">
        <v>5</v>
      </c>
    </row>
    <row r="4" spans="1:11">
      <c r="A4" s="8" t="s">
        <v>377</v>
      </c>
      <c r="B4" s="92" t="s">
        <v>121</v>
      </c>
      <c r="D4" s="8" t="s">
        <v>196</v>
      </c>
      <c r="E4" s="3" t="str">
        <f>VLOOKUP(B4,'Look-upSheet'!O1:Q72,3,TRUE)</f>
        <v>Vish Nene</v>
      </c>
      <c r="F4" s="7" t="s">
        <v>5</v>
      </c>
      <c r="G4" s="144" t="s">
        <v>4</v>
      </c>
      <c r="H4" s="143" t="s">
        <v>5</v>
      </c>
    </row>
    <row r="5" spans="1:11">
      <c r="A5" s="261" t="s">
        <v>410</v>
      </c>
      <c r="B5" s="261"/>
      <c r="C5" s="262"/>
      <c r="D5" s="263"/>
      <c r="E5" s="19"/>
    </row>
    <row r="6" spans="1:11" ht="9" customHeight="1" thickBot="1"/>
    <row r="7" spans="1:11" ht="15.75" customHeight="1" thickBot="1">
      <c r="A7" s="532" t="s">
        <v>6</v>
      </c>
      <c r="B7" s="535" t="s">
        <v>7</v>
      </c>
      <c r="C7" s="529" t="s">
        <v>8</v>
      </c>
      <c r="D7" s="530"/>
      <c r="E7" s="530"/>
      <c r="F7" s="530"/>
      <c r="G7" s="530"/>
      <c r="H7" s="530"/>
      <c r="I7" s="530"/>
      <c r="J7" s="530"/>
      <c r="K7" s="531"/>
    </row>
    <row r="8" spans="1:11" ht="30.75" thickBot="1">
      <c r="A8" s="533"/>
      <c r="B8" s="536"/>
      <c r="C8" s="106" t="s">
        <v>9</v>
      </c>
      <c r="D8" s="106" t="s">
        <v>9</v>
      </c>
      <c r="E8" s="106" t="s">
        <v>9</v>
      </c>
      <c r="F8" s="106" t="s">
        <v>9</v>
      </c>
      <c r="G8" s="106" t="s">
        <v>9</v>
      </c>
      <c r="H8" s="106" t="s">
        <v>9</v>
      </c>
      <c r="I8" s="106" t="s">
        <v>9</v>
      </c>
      <c r="J8" s="106" t="s">
        <v>9</v>
      </c>
      <c r="K8" s="538" t="s">
        <v>671</v>
      </c>
    </row>
    <row r="9" spans="1:11" ht="15.75" thickBot="1">
      <c r="A9" s="534"/>
      <c r="B9" s="537"/>
      <c r="C9" s="106" t="e">
        <f>VLOOKUP(C8,'Look-upSheet'!U1:W513,3,FALSE)</f>
        <v>#N/A</v>
      </c>
      <c r="D9" s="106" t="e">
        <f>VLOOKUP(D8,'Look-upSheet'!V1:X513,3,FALSE)</f>
        <v>#N/A</v>
      </c>
      <c r="E9" s="106" t="e">
        <f>VLOOKUP(E8,'Look-upSheet'!W1:Z512,3,FALSE)</f>
        <v>#N/A</v>
      </c>
      <c r="F9" s="106" t="e">
        <f>VLOOKUP(F8,'Look-upSheet'!X1:AA512,3,FALSE)</f>
        <v>#N/A</v>
      </c>
      <c r="G9" s="106" t="e">
        <f>VLOOKUP(G8,'Look-upSheet'!Z1:AB512,3,FALSE)</f>
        <v>#N/A</v>
      </c>
      <c r="H9" s="106" t="e">
        <f>VLOOKUP(H8,'Look-upSheet'!AA1:AC512,3,FALSE)</f>
        <v>#N/A</v>
      </c>
      <c r="I9" s="106" t="e">
        <f>VLOOKUP(I8,'Look-upSheet'!AB1:AD512,3,FALSE)</f>
        <v>#N/A</v>
      </c>
      <c r="J9" s="106" t="e">
        <f>VLOOKUP(J8,'Look-upSheet'!AC1:AE512,3,FALSE)</f>
        <v>#N/A</v>
      </c>
      <c r="K9" s="539"/>
    </row>
    <row r="10" spans="1:11" ht="32.25" customHeight="1" thickBot="1">
      <c r="A10" s="5" t="s">
        <v>10</v>
      </c>
      <c r="B10" s="145">
        <v>1</v>
      </c>
      <c r="C10" s="2"/>
      <c r="D10" s="2"/>
      <c r="E10" s="2"/>
      <c r="F10" s="2"/>
      <c r="G10" s="2"/>
      <c r="H10" s="2"/>
      <c r="I10" s="2"/>
      <c r="J10" s="2"/>
      <c r="K10" s="228"/>
    </row>
    <row r="11" spans="1:11" ht="15.75" thickBot="1">
      <c r="A11" s="94" t="s">
        <v>11</v>
      </c>
      <c r="B11" s="95"/>
      <c r="C11" s="96"/>
      <c r="D11" s="96"/>
      <c r="E11" s="96"/>
      <c r="F11" s="96"/>
      <c r="G11" s="96"/>
      <c r="H11" s="96"/>
      <c r="I11" s="96"/>
      <c r="J11" s="96"/>
      <c r="K11" s="229"/>
    </row>
    <row r="12" spans="1:11">
      <c r="A12" s="97" t="s">
        <v>12</v>
      </c>
      <c r="B12" s="98"/>
      <c r="C12" s="99"/>
      <c r="D12" s="99"/>
      <c r="E12" s="99"/>
      <c r="F12" s="99"/>
      <c r="G12" s="99"/>
      <c r="H12" s="99"/>
      <c r="I12" s="99"/>
      <c r="J12" s="212"/>
      <c r="K12" s="230"/>
    </row>
    <row r="13" spans="1:11">
      <c r="A13" s="100" t="s">
        <v>13</v>
      </c>
      <c r="B13" s="101"/>
      <c r="C13" s="102"/>
      <c r="D13" s="102"/>
      <c r="E13" s="102"/>
      <c r="F13" s="102"/>
      <c r="G13" s="102"/>
      <c r="H13" s="102"/>
      <c r="I13" s="102"/>
      <c r="J13" s="213"/>
      <c r="K13" s="231"/>
    </row>
    <row r="14" spans="1:11">
      <c r="A14" s="100" t="s">
        <v>14</v>
      </c>
      <c r="B14" s="101"/>
      <c r="C14" s="102"/>
      <c r="D14" s="102"/>
      <c r="E14" s="102"/>
      <c r="F14" s="102"/>
      <c r="G14" s="102"/>
      <c r="H14" s="102"/>
      <c r="I14" s="102"/>
      <c r="J14" s="213"/>
      <c r="K14" s="231"/>
    </row>
    <row r="15" spans="1:11">
      <c r="A15" s="100" t="s">
        <v>15</v>
      </c>
      <c r="B15" s="101"/>
      <c r="C15" s="102"/>
      <c r="D15" s="102"/>
      <c r="E15" s="102"/>
      <c r="F15" s="102"/>
      <c r="G15" s="102"/>
      <c r="H15" s="102"/>
      <c r="I15" s="102"/>
      <c r="J15" s="213"/>
      <c r="K15" s="231"/>
    </row>
    <row r="16" spans="1:11">
      <c r="A16" s="100" t="s">
        <v>16</v>
      </c>
      <c r="B16" s="101"/>
      <c r="C16" s="102"/>
      <c r="D16" s="102"/>
      <c r="E16" s="102"/>
      <c r="F16" s="102"/>
      <c r="G16" s="102"/>
      <c r="H16" s="102"/>
      <c r="I16" s="102"/>
      <c r="J16" s="213"/>
      <c r="K16" s="231"/>
    </row>
    <row r="17" spans="1:11">
      <c r="A17" s="100" t="s">
        <v>17</v>
      </c>
      <c r="B17" s="101"/>
      <c r="C17" s="102"/>
      <c r="D17" s="102"/>
      <c r="E17" s="102"/>
      <c r="F17" s="102"/>
      <c r="G17" s="102"/>
      <c r="H17" s="102"/>
      <c r="I17" s="102"/>
      <c r="J17" s="213"/>
      <c r="K17" s="231"/>
    </row>
    <row r="18" spans="1:11">
      <c r="A18" s="100" t="s">
        <v>18</v>
      </c>
      <c r="B18" s="101"/>
      <c r="C18" s="102"/>
      <c r="D18" s="102"/>
      <c r="E18" s="102"/>
      <c r="F18" s="102"/>
      <c r="G18" s="102"/>
      <c r="H18" s="102"/>
      <c r="I18" s="102"/>
      <c r="J18" s="213"/>
      <c r="K18" s="231"/>
    </row>
    <row r="19" spans="1:11" ht="17.25" customHeight="1" thickBot="1">
      <c r="A19" s="103" t="s">
        <v>19</v>
      </c>
      <c r="B19" s="104"/>
      <c r="C19" s="105"/>
      <c r="D19" s="105"/>
      <c r="E19" s="105"/>
      <c r="F19" s="105"/>
      <c r="G19" s="105"/>
      <c r="H19" s="105"/>
      <c r="I19" s="105"/>
      <c r="J19" s="214"/>
      <c r="K19" s="232"/>
    </row>
    <row r="20" spans="1:11" ht="15.75" thickBot="1">
      <c r="A20" s="5" t="s">
        <v>20</v>
      </c>
      <c r="B20" s="21"/>
      <c r="C20" s="24"/>
      <c r="D20" s="24"/>
      <c r="E20" s="24"/>
      <c r="F20" s="24"/>
      <c r="G20" s="24"/>
      <c r="H20" s="24"/>
      <c r="I20" s="24"/>
      <c r="J20" s="24"/>
      <c r="K20" s="233"/>
    </row>
    <row r="21" spans="1:11">
      <c r="A21" s="115" t="s">
        <v>392</v>
      </c>
      <c r="B21" s="23">
        <v>25</v>
      </c>
      <c r="C21" s="107"/>
      <c r="D21" s="107"/>
      <c r="E21" s="107"/>
      <c r="F21" s="107"/>
      <c r="G21" s="107"/>
      <c r="H21" s="107"/>
      <c r="I21" s="107"/>
      <c r="J21" s="215"/>
      <c r="K21" s="234"/>
    </row>
    <row r="22" spans="1:11">
      <c r="A22" s="116" t="s">
        <v>393</v>
      </c>
      <c r="B22" s="23">
        <v>25</v>
      </c>
      <c r="C22" s="108"/>
      <c r="D22" s="108"/>
      <c r="E22" s="108"/>
      <c r="F22" s="108"/>
      <c r="G22" s="108"/>
      <c r="H22" s="108"/>
      <c r="I22" s="108"/>
      <c r="J22" s="216"/>
      <c r="K22" s="235"/>
    </row>
    <row r="23" spans="1:11">
      <c r="A23" s="116" t="s">
        <v>394</v>
      </c>
      <c r="B23" s="23">
        <v>25</v>
      </c>
      <c r="C23" s="108"/>
      <c r="D23" s="108"/>
      <c r="E23" s="108"/>
      <c r="F23" s="108"/>
      <c r="G23" s="108"/>
      <c r="H23" s="108"/>
      <c r="I23" s="108"/>
      <c r="J23" s="216"/>
      <c r="K23" s="235"/>
    </row>
    <row r="24" spans="1:11">
      <c r="A24" s="116" t="s">
        <v>395</v>
      </c>
      <c r="B24" s="23">
        <v>25</v>
      </c>
      <c r="C24" s="108"/>
      <c r="D24" s="108"/>
      <c r="E24" s="108"/>
      <c r="F24" s="108"/>
      <c r="G24" s="108"/>
      <c r="H24" s="108"/>
      <c r="I24" s="108"/>
      <c r="J24" s="216"/>
      <c r="K24" s="235"/>
    </row>
    <row r="25" spans="1:11">
      <c r="A25" s="116" t="s">
        <v>396</v>
      </c>
      <c r="B25" s="23"/>
      <c r="C25" s="108"/>
      <c r="D25" s="108"/>
      <c r="E25" s="108"/>
      <c r="F25" s="108"/>
      <c r="G25" s="108"/>
      <c r="H25" s="108"/>
      <c r="I25" s="108"/>
      <c r="J25" s="216"/>
      <c r="K25" s="235"/>
    </row>
    <row r="26" spans="1:11">
      <c r="A26" s="116" t="s">
        <v>397</v>
      </c>
      <c r="B26" s="23"/>
      <c r="C26" s="108"/>
      <c r="D26" s="108"/>
      <c r="E26" s="108"/>
      <c r="F26" s="108"/>
      <c r="G26" s="108"/>
      <c r="H26" s="108"/>
      <c r="I26" s="108"/>
      <c r="J26" s="216"/>
      <c r="K26" s="235"/>
    </row>
    <row r="27" spans="1:11">
      <c r="A27" s="116" t="s">
        <v>398</v>
      </c>
      <c r="B27" s="23"/>
      <c r="C27" s="108"/>
      <c r="D27" s="108"/>
      <c r="E27" s="108"/>
      <c r="F27" s="108"/>
      <c r="G27" s="108"/>
      <c r="H27" s="108"/>
      <c r="I27" s="108"/>
      <c r="J27" s="216"/>
      <c r="K27" s="235"/>
    </row>
    <row r="28" spans="1:11">
      <c r="A28" s="116" t="s">
        <v>399</v>
      </c>
      <c r="B28" s="23"/>
      <c r="C28" s="108"/>
      <c r="D28" s="108"/>
      <c r="E28" s="108"/>
      <c r="F28" s="108"/>
      <c r="G28" s="108"/>
      <c r="H28" s="108"/>
      <c r="I28" s="108"/>
      <c r="J28" s="216"/>
      <c r="K28" s="235"/>
    </row>
    <row r="29" spans="1:11">
      <c r="A29" s="116" t="s">
        <v>400</v>
      </c>
      <c r="B29" s="23"/>
      <c r="C29" s="108"/>
      <c r="D29" s="108"/>
      <c r="E29" s="108"/>
      <c r="F29" s="108"/>
      <c r="G29" s="108"/>
      <c r="H29" s="108"/>
      <c r="I29" s="108"/>
      <c r="J29" s="216"/>
      <c r="K29" s="235"/>
    </row>
    <row r="30" spans="1:11">
      <c r="A30" s="114" t="s">
        <v>401</v>
      </c>
      <c r="B30" s="28"/>
      <c r="C30" s="109"/>
      <c r="D30" s="109"/>
      <c r="E30" s="109"/>
      <c r="F30" s="109"/>
      <c r="G30" s="109"/>
      <c r="H30" s="109"/>
      <c r="I30" s="109"/>
      <c r="J30" s="217"/>
      <c r="K30" s="236"/>
    </row>
    <row r="31" spans="1:11">
      <c r="A31" s="114" t="s">
        <v>401</v>
      </c>
      <c r="B31" s="28"/>
      <c r="C31" s="109"/>
      <c r="D31" s="109"/>
      <c r="E31" s="109"/>
      <c r="F31" s="109"/>
      <c r="G31" s="109"/>
      <c r="H31" s="109"/>
      <c r="I31" s="109"/>
      <c r="J31" s="217"/>
      <c r="K31" s="236"/>
    </row>
    <row r="32" spans="1:11">
      <c r="A32" s="114" t="s">
        <v>401</v>
      </c>
      <c r="B32" s="28"/>
      <c r="C32" s="109"/>
      <c r="D32" s="109"/>
      <c r="E32" s="109"/>
      <c r="F32" s="109"/>
      <c r="G32" s="109"/>
      <c r="H32" s="109"/>
      <c r="I32" s="109"/>
      <c r="J32" s="217"/>
      <c r="K32" s="236"/>
    </row>
    <row r="33" spans="1:11" ht="15.75" thickBot="1">
      <c r="A33" s="114" t="s">
        <v>401</v>
      </c>
      <c r="B33" s="28"/>
      <c r="C33" s="109"/>
      <c r="D33" s="109"/>
      <c r="E33" s="109"/>
      <c r="F33" s="109"/>
      <c r="G33" s="109"/>
      <c r="H33" s="109"/>
      <c r="I33" s="109"/>
      <c r="J33" s="217"/>
      <c r="K33" s="236"/>
    </row>
    <row r="34" spans="1:11">
      <c r="A34" s="526" t="s">
        <v>21</v>
      </c>
      <c r="B34" s="13"/>
      <c r="C34" s="14"/>
      <c r="D34" s="14"/>
      <c r="E34" s="14"/>
      <c r="F34" s="14"/>
      <c r="G34" s="14"/>
      <c r="H34" s="14"/>
      <c r="I34" s="14"/>
      <c r="J34" s="14"/>
      <c r="K34" s="237"/>
    </row>
    <row r="35" spans="1:11" ht="18.75" customHeight="1" thickBot="1">
      <c r="A35" s="527"/>
      <c r="B35" s="16"/>
      <c r="C35" s="17"/>
      <c r="D35" s="17"/>
      <c r="E35" s="17"/>
      <c r="F35" s="17"/>
      <c r="G35" s="17"/>
      <c r="H35" s="17"/>
      <c r="I35" s="17"/>
      <c r="J35" s="17"/>
      <c r="K35" s="238"/>
    </row>
    <row r="36" spans="1:11" ht="15.75" thickBot="1">
      <c r="A36" s="9" t="s">
        <v>22</v>
      </c>
      <c r="B36" s="10"/>
      <c r="C36" s="10"/>
      <c r="D36" s="10"/>
      <c r="E36" s="10"/>
      <c r="F36" s="10"/>
      <c r="G36" s="10"/>
      <c r="H36" s="10"/>
      <c r="I36" s="10"/>
      <c r="J36" s="10"/>
      <c r="K36" s="241"/>
    </row>
    <row r="37" spans="1:11" ht="15.75" thickBot="1">
      <c r="A37" s="11" t="s">
        <v>23</v>
      </c>
      <c r="B37" s="327">
        <v>149314</v>
      </c>
      <c r="C37" s="375"/>
      <c r="D37" s="375"/>
      <c r="E37" s="375"/>
      <c r="F37" s="375"/>
      <c r="G37" s="375"/>
      <c r="H37" s="375"/>
      <c r="I37" s="375"/>
      <c r="J37" s="375"/>
      <c r="K37" s="242"/>
    </row>
    <row r="38" spans="1:11" ht="15.75" thickBot="1">
      <c r="A38" s="11" t="s">
        <v>24</v>
      </c>
      <c r="B38" s="327">
        <v>0</v>
      </c>
      <c r="C38" s="375"/>
      <c r="D38" s="375"/>
      <c r="E38" s="375"/>
      <c r="F38" s="375"/>
      <c r="G38" s="375"/>
      <c r="H38" s="375"/>
      <c r="I38" s="375"/>
      <c r="J38" s="375"/>
      <c r="K38" s="242"/>
    </row>
    <row r="39" spans="1:11" ht="15.75" thickBot="1">
      <c r="A39" s="9" t="s">
        <v>25</v>
      </c>
      <c r="B39" s="327"/>
      <c r="C39" s="375"/>
      <c r="D39" s="375"/>
      <c r="E39" s="375"/>
      <c r="F39" s="375"/>
      <c r="G39" s="375"/>
      <c r="H39" s="375"/>
      <c r="I39" s="375"/>
      <c r="J39" s="375"/>
      <c r="K39" s="242"/>
    </row>
    <row r="40" spans="1:11" ht="15.75" thickBot="1">
      <c r="A40" s="9" t="s">
        <v>26</v>
      </c>
      <c r="B40" s="327"/>
      <c r="C40" s="375"/>
      <c r="D40" s="375"/>
      <c r="E40" s="375"/>
      <c r="F40" s="375"/>
      <c r="G40" s="375"/>
      <c r="H40" s="375"/>
      <c r="I40" s="375"/>
      <c r="J40" s="375"/>
      <c r="K40" s="242"/>
    </row>
    <row r="41" spans="1:11" ht="15.75" thickBot="1">
      <c r="A41" s="9" t="s">
        <v>27</v>
      </c>
      <c r="B41" s="327"/>
      <c r="C41" s="375"/>
      <c r="D41" s="375"/>
      <c r="E41" s="375"/>
      <c r="F41" s="375"/>
      <c r="G41" s="375"/>
      <c r="H41" s="375"/>
      <c r="I41" s="375"/>
      <c r="J41" s="375"/>
      <c r="K41" s="242"/>
    </row>
    <row r="42" spans="1:11" ht="15.75" thickBot="1">
      <c r="A42" s="11" t="s">
        <v>28</v>
      </c>
      <c r="B42" s="327">
        <v>0</v>
      </c>
      <c r="C42" s="375"/>
      <c r="D42" s="375"/>
      <c r="E42" s="375"/>
      <c r="F42" s="375"/>
      <c r="G42" s="375"/>
      <c r="H42" s="375"/>
      <c r="I42" s="375"/>
      <c r="J42" s="375"/>
      <c r="K42" s="242"/>
    </row>
    <row r="43" spans="1:11" ht="15.75" thickBot="1">
      <c r="A43" s="11" t="s">
        <v>29</v>
      </c>
      <c r="B43" s="327"/>
      <c r="C43" s="375"/>
      <c r="D43" s="375"/>
      <c r="E43" s="375"/>
      <c r="F43" s="375"/>
      <c r="G43" s="375"/>
      <c r="H43" s="375"/>
      <c r="I43" s="375"/>
      <c r="J43" s="375"/>
      <c r="K43" s="242"/>
    </row>
    <row r="44" spans="1:11" ht="15.75" thickBot="1">
      <c r="A44" s="11" t="s">
        <v>30</v>
      </c>
      <c r="B44" s="327">
        <v>50309</v>
      </c>
      <c r="C44" s="375"/>
      <c r="D44" s="375"/>
      <c r="E44" s="375"/>
      <c r="F44" s="375"/>
      <c r="G44" s="375"/>
      <c r="H44" s="375"/>
      <c r="I44" s="375"/>
      <c r="J44" s="375"/>
      <c r="K44" s="242"/>
    </row>
    <row r="45" spans="1:11" ht="15.75" thickBot="1">
      <c r="A45" s="9" t="s">
        <v>31</v>
      </c>
      <c r="B45" s="327">
        <v>5000</v>
      </c>
      <c r="C45" s="375"/>
      <c r="D45" s="375"/>
      <c r="E45" s="375"/>
      <c r="F45" s="375"/>
      <c r="G45" s="375"/>
      <c r="H45" s="375"/>
      <c r="I45" s="375"/>
      <c r="J45" s="375"/>
      <c r="K45" s="242"/>
    </row>
    <row r="46" spans="1:11" ht="15.75" thickBot="1">
      <c r="A46" s="9" t="s">
        <v>32</v>
      </c>
      <c r="B46" s="327"/>
      <c r="C46" s="375"/>
      <c r="D46" s="375"/>
      <c r="E46" s="375"/>
      <c r="F46" s="375"/>
      <c r="G46" s="375"/>
      <c r="H46" s="375"/>
      <c r="I46" s="375"/>
      <c r="J46" s="375"/>
      <c r="K46" s="242"/>
    </row>
    <row r="47" spans="1:11" ht="15.75" thickBot="1">
      <c r="A47" s="9" t="s">
        <v>33</v>
      </c>
      <c r="B47" s="327">
        <f>SUM(B37:B46)</f>
        <v>204623</v>
      </c>
      <c r="C47" s="375"/>
      <c r="D47" s="375"/>
      <c r="E47" s="375"/>
      <c r="F47" s="375"/>
      <c r="G47" s="375"/>
      <c r="H47" s="375"/>
      <c r="I47" s="375"/>
      <c r="J47" s="375"/>
      <c r="K47" s="242"/>
    </row>
    <row r="48" spans="1:11" ht="15.75" thickBot="1">
      <c r="A48" s="9" t="s">
        <v>34</v>
      </c>
      <c r="B48" s="327">
        <f>B47*0.17</f>
        <v>34785.910000000003</v>
      </c>
      <c r="C48" s="375"/>
      <c r="D48" s="375"/>
      <c r="E48" s="375"/>
      <c r="F48" s="375"/>
      <c r="G48" s="375"/>
      <c r="H48" s="375"/>
      <c r="I48" s="375"/>
      <c r="J48" s="375"/>
      <c r="K48" s="242"/>
    </row>
    <row r="49" spans="1:11" ht="15.75" thickBot="1">
      <c r="A49" s="9" t="s">
        <v>35</v>
      </c>
      <c r="B49" s="327">
        <f>SUM(B47:B48)</f>
        <v>239408.91</v>
      </c>
      <c r="C49" s="375"/>
      <c r="D49" s="375"/>
      <c r="E49" s="375"/>
      <c r="F49" s="375"/>
      <c r="G49" s="375"/>
      <c r="H49" s="375"/>
      <c r="I49" s="375"/>
      <c r="J49" s="375"/>
      <c r="K49" s="242"/>
    </row>
    <row r="50" spans="1:11">
      <c r="A50" s="526" t="s">
        <v>36</v>
      </c>
      <c r="B50" s="13"/>
      <c r="C50" s="14"/>
      <c r="D50" s="14"/>
      <c r="E50" s="14"/>
      <c r="F50" s="14"/>
      <c r="G50" s="14"/>
      <c r="H50" s="15"/>
      <c r="I50" s="15"/>
      <c r="J50" s="15"/>
      <c r="K50" s="237"/>
    </row>
    <row r="51" spans="1:11" ht="18.75" customHeight="1" thickBot="1">
      <c r="A51" s="528"/>
      <c r="B51" s="25"/>
      <c r="C51" s="26"/>
      <c r="D51" s="26"/>
      <c r="E51" s="26"/>
      <c r="F51" s="26"/>
      <c r="G51" s="26"/>
      <c r="H51" s="27"/>
      <c r="I51" s="27"/>
      <c r="J51" s="27"/>
      <c r="K51" s="239"/>
    </row>
    <row r="52" spans="1:11" ht="15.75" thickBot="1">
      <c r="A52" s="306" t="s">
        <v>705</v>
      </c>
      <c r="B52" s="496">
        <v>15.4</v>
      </c>
      <c r="C52" s="30"/>
      <c r="D52" s="30"/>
      <c r="E52" s="30"/>
      <c r="F52" s="30"/>
      <c r="G52" s="30"/>
      <c r="H52" s="30"/>
      <c r="I52" s="30"/>
      <c r="J52" s="218"/>
      <c r="K52" s="243"/>
    </row>
    <row r="53" spans="1:11" ht="15.75" thickBot="1">
      <c r="A53" s="306" t="s">
        <v>706</v>
      </c>
      <c r="B53" s="497">
        <v>33</v>
      </c>
      <c r="C53" s="29"/>
      <c r="D53" s="29"/>
      <c r="E53" s="29"/>
      <c r="F53" s="29"/>
      <c r="G53" s="29"/>
      <c r="H53" s="29"/>
      <c r="I53" s="29"/>
      <c r="J53" s="219"/>
      <c r="K53" s="244"/>
    </row>
    <row r="54" spans="1:11" ht="15.75" thickBot="1">
      <c r="A54" s="306" t="s">
        <v>708</v>
      </c>
      <c r="B54" s="497">
        <v>176</v>
      </c>
      <c r="C54" s="29"/>
      <c r="D54" s="29"/>
      <c r="E54" s="29"/>
      <c r="F54" s="29"/>
      <c r="G54" s="29"/>
      <c r="H54" s="29"/>
      <c r="I54" s="29"/>
      <c r="J54" s="219"/>
      <c r="K54" s="244"/>
    </row>
    <row r="55" spans="1:11" ht="15.75" thickBot="1">
      <c r="A55" s="306" t="s">
        <v>707</v>
      </c>
      <c r="B55" s="497">
        <v>176</v>
      </c>
      <c r="C55" s="29"/>
      <c r="D55" s="29"/>
      <c r="E55" s="29"/>
      <c r="F55" s="29"/>
      <c r="G55" s="29"/>
      <c r="H55" s="29"/>
      <c r="I55" s="29"/>
      <c r="J55" s="219"/>
      <c r="K55" s="244"/>
    </row>
    <row r="56" spans="1:11" ht="15.75" thickBot="1">
      <c r="A56" s="306" t="s">
        <v>709</v>
      </c>
      <c r="B56" s="497">
        <v>176</v>
      </c>
      <c r="C56" s="29"/>
      <c r="D56" s="29"/>
      <c r="E56" s="29"/>
      <c r="F56" s="29"/>
      <c r="G56" s="29"/>
      <c r="H56" s="29"/>
      <c r="I56" s="29"/>
      <c r="J56" s="219"/>
      <c r="K56" s="244"/>
    </row>
    <row r="57" spans="1:11">
      <c r="A57" s="35"/>
      <c r="B57" s="511"/>
      <c r="C57" s="29"/>
      <c r="D57" s="29"/>
      <c r="E57" s="29"/>
      <c r="F57" s="29"/>
      <c r="G57" s="29"/>
      <c r="H57" s="29"/>
      <c r="I57" s="29"/>
      <c r="J57" s="219"/>
      <c r="K57" s="244"/>
    </row>
    <row r="58" spans="1:11" ht="15.75" thickBot="1">
      <c r="A58" s="36"/>
      <c r="B58" s="512"/>
      <c r="C58" s="31"/>
      <c r="D58" s="31"/>
      <c r="E58" s="31"/>
      <c r="F58" s="31"/>
      <c r="G58" s="31"/>
      <c r="H58" s="31"/>
      <c r="I58" s="31"/>
      <c r="J58" s="220"/>
      <c r="K58" s="245"/>
    </row>
    <row r="60" spans="1:11">
      <c r="A60" s="81" t="s">
        <v>37</v>
      </c>
      <c r="B60" s="81"/>
      <c r="C60" s="81"/>
      <c r="D60" s="81"/>
      <c r="E60" s="81"/>
      <c r="F60" s="81"/>
      <c r="G60" s="81"/>
    </row>
    <row r="61" spans="1:11">
      <c r="A61" s="81" t="s">
        <v>38</v>
      </c>
      <c r="B61" s="81"/>
      <c r="C61" s="81"/>
      <c r="D61" s="81"/>
      <c r="E61" s="81"/>
      <c r="F61" s="81"/>
      <c r="G61" s="81"/>
    </row>
    <row r="62" spans="1:11" ht="15.75" thickBot="1">
      <c r="A62" s="81" t="s">
        <v>402</v>
      </c>
      <c r="B62" s="81"/>
      <c r="C62" s="81"/>
      <c r="D62" s="81"/>
      <c r="E62" s="81"/>
      <c r="F62" s="81"/>
      <c r="G62" s="81"/>
    </row>
    <row r="63" spans="1:11" ht="60.75" thickBot="1">
      <c r="A63" s="41" t="s">
        <v>406</v>
      </c>
      <c r="B63" s="41" t="s">
        <v>404</v>
      </c>
      <c r="C63" s="43" t="s">
        <v>474</v>
      </c>
      <c r="D63" s="44" t="s">
        <v>39</v>
      </c>
      <c r="E63" s="44" t="s">
        <v>40</v>
      </c>
      <c r="F63" s="42" t="s">
        <v>41</v>
      </c>
      <c r="G63" s="80" t="s">
        <v>42</v>
      </c>
      <c r="H63" s="80" t="s">
        <v>405</v>
      </c>
      <c r="I63" s="117" t="s">
        <v>403</v>
      </c>
      <c r="J63" s="117"/>
      <c r="K63" s="246" t="s">
        <v>205</v>
      </c>
    </row>
    <row r="64" spans="1:11">
      <c r="A64" s="91" t="s">
        <v>374</v>
      </c>
      <c r="B64" s="110"/>
      <c r="C64" s="51"/>
      <c r="D64" s="52"/>
      <c r="E64" s="52"/>
      <c r="F64" s="52"/>
      <c r="G64" s="53"/>
      <c r="H64" s="53"/>
      <c r="I64" s="118"/>
      <c r="J64" s="118"/>
      <c r="K64" s="247"/>
    </row>
    <row r="65" spans="1:11" s="301" customFormat="1" ht="80.099999999999994" customHeight="1">
      <c r="A65" s="297" t="s">
        <v>685</v>
      </c>
      <c r="B65" s="295" t="s">
        <v>194</v>
      </c>
      <c r="C65" s="294" t="s">
        <v>426</v>
      </c>
      <c r="D65" s="295" t="s">
        <v>195</v>
      </c>
      <c r="E65" s="295" t="s">
        <v>194</v>
      </c>
      <c r="F65" s="295" t="s">
        <v>195</v>
      </c>
      <c r="G65" s="295" t="s">
        <v>194</v>
      </c>
      <c r="H65" s="296" t="s">
        <v>407</v>
      </c>
      <c r="I65" s="298"/>
      <c r="J65" s="298"/>
      <c r="K65" s="296" t="s">
        <v>207</v>
      </c>
    </row>
    <row r="66" spans="1:11" s="301" customFormat="1" ht="80.099999999999994" customHeight="1">
      <c r="A66" s="297" t="s">
        <v>687</v>
      </c>
      <c r="B66" s="295" t="s">
        <v>194</v>
      </c>
      <c r="C66" s="294" t="s">
        <v>426</v>
      </c>
      <c r="D66" s="295" t="s">
        <v>195</v>
      </c>
      <c r="E66" s="295" t="s">
        <v>194</v>
      </c>
      <c r="F66" s="295" t="s">
        <v>195</v>
      </c>
      <c r="G66" s="295" t="s">
        <v>194</v>
      </c>
      <c r="H66" s="296" t="s">
        <v>407</v>
      </c>
      <c r="I66" s="298"/>
      <c r="J66" s="298"/>
      <c r="K66" s="296" t="s">
        <v>207</v>
      </c>
    </row>
    <row r="67" spans="1:11" ht="15" customHeight="1">
      <c r="A67" s="49"/>
      <c r="B67" s="127"/>
      <c r="C67" s="134"/>
      <c r="D67" s="127"/>
      <c r="E67" s="127"/>
      <c r="F67" s="127"/>
      <c r="G67" s="127"/>
      <c r="H67" s="60"/>
      <c r="I67" s="120"/>
      <c r="J67" s="120"/>
      <c r="K67" s="249"/>
    </row>
    <row r="68" spans="1:11" hidden="1">
      <c r="A68" s="49"/>
      <c r="B68" s="127"/>
      <c r="C68" s="134"/>
      <c r="D68" s="127"/>
      <c r="E68" s="127"/>
      <c r="F68" s="127"/>
      <c r="G68" s="127"/>
      <c r="H68" s="60"/>
      <c r="I68" s="120"/>
      <c r="J68" s="120"/>
      <c r="K68" s="249"/>
    </row>
    <row r="69" spans="1:11" hidden="1">
      <c r="A69" s="49"/>
      <c r="B69" s="127"/>
      <c r="C69" s="134"/>
      <c r="D69" s="127"/>
      <c r="E69" s="127"/>
      <c r="F69" s="127"/>
      <c r="G69" s="127"/>
      <c r="H69" s="60"/>
      <c r="I69" s="120"/>
      <c r="J69" s="120"/>
      <c r="K69" s="249"/>
    </row>
    <row r="70" spans="1:11" ht="15.75" hidden="1" thickBot="1">
      <c r="A70" s="50"/>
      <c r="B70" s="128"/>
      <c r="C70" s="135"/>
      <c r="D70" s="128"/>
      <c r="E70" s="128"/>
      <c r="F70" s="128"/>
      <c r="G70" s="128"/>
      <c r="H70" s="62"/>
      <c r="I70" s="121"/>
      <c r="J70" s="121"/>
      <c r="K70" s="250"/>
    </row>
    <row r="71" spans="1:11" ht="15.75" hidden="1" thickBot="1">
      <c r="A71" s="37" t="e">
        <f>C9</f>
        <v>#N/A</v>
      </c>
      <c r="B71" s="111"/>
      <c r="C71" s="63"/>
      <c r="D71" s="64"/>
      <c r="E71" s="64"/>
      <c r="F71" s="64"/>
      <c r="G71" s="65"/>
      <c r="H71" s="65"/>
      <c r="I71" s="122"/>
      <c r="J71" s="122"/>
      <c r="K71" s="251"/>
    </row>
    <row r="72" spans="1:11" hidden="1">
      <c r="A72" s="48"/>
      <c r="B72" s="126"/>
      <c r="C72" s="136"/>
      <c r="D72" s="58"/>
      <c r="E72" s="58"/>
      <c r="F72" s="79"/>
      <c r="G72" s="59"/>
      <c r="H72" s="66"/>
      <c r="I72" s="123"/>
      <c r="J72" s="221"/>
      <c r="K72" s="248"/>
    </row>
    <row r="73" spans="1:11" hidden="1">
      <c r="A73" s="49"/>
      <c r="B73" s="127"/>
      <c r="C73" s="134"/>
      <c r="D73" s="57"/>
      <c r="E73" s="57"/>
      <c r="F73" s="77"/>
      <c r="G73" s="60"/>
      <c r="H73" s="60"/>
      <c r="I73" s="120"/>
      <c r="J73" s="120"/>
      <c r="K73" s="249"/>
    </row>
    <row r="74" spans="1:11" hidden="1">
      <c r="A74" s="49"/>
      <c r="B74" s="127"/>
      <c r="C74" s="134"/>
      <c r="D74" s="57"/>
      <c r="E74" s="57"/>
      <c r="F74" s="77"/>
      <c r="G74" s="60"/>
      <c r="H74" s="60"/>
      <c r="I74" s="120"/>
      <c r="J74" s="120"/>
      <c r="K74" s="249"/>
    </row>
    <row r="75" spans="1:11" hidden="1">
      <c r="A75" s="49"/>
      <c r="B75" s="127"/>
      <c r="C75" s="134"/>
      <c r="D75" s="57"/>
      <c r="E75" s="57"/>
      <c r="F75" s="77"/>
      <c r="G75" s="60"/>
      <c r="H75" s="60"/>
      <c r="I75" s="120"/>
      <c r="J75" s="120"/>
      <c r="K75" s="249"/>
    </row>
    <row r="76" spans="1:11" hidden="1">
      <c r="A76" s="49"/>
      <c r="B76" s="127"/>
      <c r="C76" s="134"/>
      <c r="D76" s="57"/>
      <c r="E76" s="57"/>
      <c r="F76" s="77"/>
      <c r="G76" s="60"/>
      <c r="H76" s="60"/>
      <c r="I76" s="120"/>
      <c r="J76" s="120"/>
      <c r="K76" s="249"/>
    </row>
    <row r="77" spans="1:11" ht="15.75" hidden="1" thickBot="1">
      <c r="A77" s="50"/>
      <c r="B77" s="128"/>
      <c r="C77" s="135"/>
      <c r="D77" s="61"/>
      <c r="E77" s="61"/>
      <c r="F77" s="78"/>
      <c r="G77" s="62"/>
      <c r="H77" s="62"/>
      <c r="I77" s="121"/>
      <c r="J77" s="121"/>
      <c r="K77" s="250"/>
    </row>
    <row r="78" spans="1:11" ht="15.75" hidden="1" thickBot="1">
      <c r="A78" s="1" t="e">
        <f>D9</f>
        <v>#N/A</v>
      </c>
      <c r="B78" s="112"/>
      <c r="C78" s="54"/>
      <c r="D78" s="55"/>
      <c r="E78" s="55"/>
      <c r="F78" s="55"/>
      <c r="G78" s="56"/>
      <c r="H78" s="56"/>
      <c r="I78" s="124"/>
      <c r="J78" s="124"/>
      <c r="K78" s="252"/>
    </row>
    <row r="79" spans="1:11" hidden="1">
      <c r="A79" s="38"/>
      <c r="B79" s="126"/>
      <c r="C79" s="136"/>
      <c r="D79" s="58"/>
      <c r="E79" s="58"/>
      <c r="F79" s="79"/>
      <c r="G79" s="59"/>
      <c r="H79" s="66"/>
      <c r="I79" s="123"/>
      <c r="J79" s="221"/>
      <c r="K79" s="248"/>
    </row>
    <row r="80" spans="1:11" hidden="1">
      <c r="A80" s="39"/>
      <c r="B80" s="127"/>
      <c r="C80" s="134"/>
      <c r="D80" s="57"/>
      <c r="E80" s="57"/>
      <c r="F80" s="77"/>
      <c r="G80" s="60"/>
      <c r="H80" s="60"/>
      <c r="I80" s="120"/>
      <c r="J80" s="120"/>
      <c r="K80" s="249"/>
    </row>
    <row r="81" spans="1:11" hidden="1">
      <c r="A81" s="39"/>
      <c r="B81" s="127"/>
      <c r="C81" s="134"/>
      <c r="D81" s="57"/>
      <c r="E81" s="57"/>
      <c r="F81" s="77"/>
      <c r="G81" s="60"/>
      <c r="H81" s="60"/>
      <c r="I81" s="120"/>
      <c r="J81" s="120"/>
      <c r="K81" s="249"/>
    </row>
    <row r="82" spans="1:11" hidden="1">
      <c r="A82" s="39"/>
      <c r="B82" s="127"/>
      <c r="C82" s="134"/>
      <c r="D82" s="57"/>
      <c r="E82" s="57"/>
      <c r="F82" s="77"/>
      <c r="G82" s="60"/>
      <c r="H82" s="60"/>
      <c r="I82" s="120"/>
      <c r="J82" s="120"/>
      <c r="K82" s="249"/>
    </row>
    <row r="83" spans="1:11" hidden="1">
      <c r="A83" s="39"/>
      <c r="B83" s="127"/>
      <c r="C83" s="134"/>
      <c r="D83" s="57"/>
      <c r="E83" s="57"/>
      <c r="F83" s="77"/>
      <c r="G83" s="60"/>
      <c r="H83" s="60"/>
      <c r="I83" s="120"/>
      <c r="J83" s="120"/>
      <c r="K83" s="249"/>
    </row>
    <row r="84" spans="1:11" ht="15.75" hidden="1" thickBot="1">
      <c r="A84" s="40"/>
      <c r="B84" s="128"/>
      <c r="C84" s="135"/>
      <c r="D84" s="61"/>
      <c r="E84" s="61"/>
      <c r="F84" s="78"/>
      <c r="G84" s="62"/>
      <c r="H84" s="62"/>
      <c r="I84" s="121"/>
      <c r="J84" s="121"/>
      <c r="K84" s="250"/>
    </row>
    <row r="85" spans="1:11" ht="15.75" hidden="1" thickBot="1">
      <c r="A85" s="1" t="e">
        <f>E9</f>
        <v>#N/A</v>
      </c>
      <c r="B85" s="113"/>
      <c r="C85" s="45"/>
      <c r="D85" s="46"/>
      <c r="E85" s="46"/>
      <c r="F85" s="46"/>
      <c r="G85" s="47"/>
      <c r="H85" s="47"/>
      <c r="I85" s="125"/>
      <c r="J85" s="125"/>
      <c r="K85" s="253"/>
    </row>
    <row r="86" spans="1:11" hidden="1">
      <c r="A86" s="38"/>
      <c r="B86" s="126"/>
      <c r="C86" s="136"/>
      <c r="D86" s="58"/>
      <c r="E86" s="58"/>
      <c r="F86" s="79"/>
      <c r="G86" s="59"/>
      <c r="H86" s="66"/>
      <c r="I86" s="123"/>
      <c r="J86" s="221"/>
      <c r="K86" s="248"/>
    </row>
    <row r="87" spans="1:11" hidden="1">
      <c r="A87" s="39"/>
      <c r="B87" s="127"/>
      <c r="C87" s="134"/>
      <c r="D87" s="57"/>
      <c r="E87" s="57"/>
      <c r="F87" s="77"/>
      <c r="G87" s="60"/>
      <c r="H87" s="60"/>
      <c r="I87" s="120"/>
      <c r="J87" s="120"/>
      <c r="K87" s="249"/>
    </row>
    <row r="88" spans="1:11" hidden="1">
      <c r="A88" s="39"/>
      <c r="B88" s="127"/>
      <c r="C88" s="134"/>
      <c r="D88" s="57"/>
      <c r="E88" s="57"/>
      <c r="F88" s="77"/>
      <c r="G88" s="60"/>
      <c r="H88" s="60"/>
      <c r="I88" s="120"/>
      <c r="J88" s="120"/>
      <c r="K88" s="249"/>
    </row>
    <row r="89" spans="1:11" hidden="1">
      <c r="A89" s="39"/>
      <c r="B89" s="127"/>
      <c r="C89" s="134"/>
      <c r="D89" s="57"/>
      <c r="E89" s="57"/>
      <c r="F89" s="77"/>
      <c r="G89" s="60"/>
      <c r="H89" s="60"/>
      <c r="I89" s="120"/>
      <c r="J89" s="120"/>
      <c r="K89" s="249"/>
    </row>
    <row r="90" spans="1:11" hidden="1">
      <c r="A90" s="39"/>
      <c r="B90" s="127"/>
      <c r="C90" s="134"/>
      <c r="D90" s="57"/>
      <c r="E90" s="57"/>
      <c r="F90" s="77"/>
      <c r="G90" s="60"/>
      <c r="H90" s="60"/>
      <c r="I90" s="120"/>
      <c r="J90" s="120"/>
      <c r="K90" s="249"/>
    </row>
    <row r="91" spans="1:11" ht="15.75" hidden="1" thickBot="1">
      <c r="A91" s="40"/>
      <c r="B91" s="128"/>
      <c r="C91" s="135"/>
      <c r="D91" s="61"/>
      <c r="E91" s="61"/>
      <c r="F91" s="78"/>
      <c r="G91" s="62"/>
      <c r="H91" s="62"/>
      <c r="I91" s="121"/>
      <c r="J91" s="121"/>
      <c r="K91" s="250"/>
    </row>
    <row r="92" spans="1:11" ht="15.75" hidden="1" thickBot="1">
      <c r="A92" s="1" t="e">
        <f>F9</f>
        <v>#N/A</v>
      </c>
      <c r="B92" s="113"/>
      <c r="C92" s="45"/>
      <c r="D92" s="46"/>
      <c r="E92" s="46"/>
      <c r="F92" s="46"/>
      <c r="G92" s="47"/>
      <c r="H92" s="47"/>
      <c r="I92" s="125"/>
      <c r="J92" s="125"/>
      <c r="K92" s="253"/>
    </row>
    <row r="93" spans="1:11" hidden="1">
      <c r="A93" s="38"/>
      <c r="B93" s="126"/>
      <c r="C93" s="136"/>
      <c r="D93" s="58"/>
      <c r="E93" s="58"/>
      <c r="F93" s="79"/>
      <c r="G93" s="59"/>
      <c r="H93" s="66"/>
      <c r="I93" s="123"/>
      <c r="J93" s="221"/>
      <c r="K93" s="248"/>
    </row>
    <row r="94" spans="1:11" hidden="1">
      <c r="A94" s="39"/>
      <c r="B94" s="127"/>
      <c r="C94" s="134"/>
      <c r="D94" s="57"/>
      <c r="E94" s="57"/>
      <c r="F94" s="77"/>
      <c r="G94" s="60"/>
      <c r="H94" s="60"/>
      <c r="I94" s="120"/>
      <c r="J94" s="120"/>
      <c r="K94" s="249"/>
    </row>
    <row r="95" spans="1:11" hidden="1">
      <c r="A95" s="39"/>
      <c r="B95" s="127"/>
      <c r="C95" s="134"/>
      <c r="D95" s="57"/>
      <c r="E95" s="57"/>
      <c r="F95" s="77"/>
      <c r="G95" s="60"/>
      <c r="H95" s="60"/>
      <c r="I95" s="120"/>
      <c r="J95" s="120"/>
      <c r="K95" s="249"/>
    </row>
    <row r="96" spans="1:11" hidden="1">
      <c r="A96" s="39"/>
      <c r="B96" s="127"/>
      <c r="C96" s="134"/>
      <c r="D96" s="57"/>
      <c r="E96" s="57"/>
      <c r="F96" s="77"/>
      <c r="G96" s="60"/>
      <c r="H96" s="60"/>
      <c r="I96" s="120"/>
      <c r="J96" s="120"/>
      <c r="K96" s="249"/>
    </row>
    <row r="97" spans="1:11" hidden="1">
      <c r="A97" s="39"/>
      <c r="B97" s="127"/>
      <c r="C97" s="134"/>
      <c r="D97" s="57"/>
      <c r="E97" s="57"/>
      <c r="F97" s="77"/>
      <c r="G97" s="60"/>
      <c r="H97" s="60"/>
      <c r="I97" s="120"/>
      <c r="J97" s="120"/>
      <c r="K97" s="249"/>
    </row>
    <row r="98" spans="1:11" ht="15.75" hidden="1" thickBot="1">
      <c r="A98" s="40"/>
      <c r="B98" s="128"/>
      <c r="C98" s="135"/>
      <c r="D98" s="61"/>
      <c r="E98" s="61"/>
      <c r="F98" s="78"/>
      <c r="G98" s="62"/>
      <c r="H98" s="62"/>
      <c r="I98" s="121"/>
      <c r="J98" s="121"/>
      <c r="K98" s="250"/>
    </row>
    <row r="99" spans="1:11" ht="15.75" hidden="1" thickBot="1">
      <c r="A99" s="1" t="e">
        <f>G9</f>
        <v>#N/A</v>
      </c>
      <c r="B99" s="113"/>
      <c r="C99" s="45"/>
      <c r="D99" s="46"/>
      <c r="E99" s="46"/>
      <c r="F99" s="46"/>
      <c r="G99" s="47"/>
      <c r="H99" s="47"/>
      <c r="I99" s="125"/>
      <c r="J99" s="125"/>
      <c r="K99" s="253"/>
    </row>
    <row r="100" spans="1:11" hidden="1">
      <c r="A100" s="38"/>
      <c r="B100" s="126"/>
      <c r="C100" s="136"/>
      <c r="D100" s="58"/>
      <c r="E100" s="58"/>
      <c r="F100" s="79"/>
      <c r="G100" s="59"/>
      <c r="H100" s="66"/>
      <c r="I100" s="123"/>
      <c r="J100" s="221"/>
      <c r="K100" s="248"/>
    </row>
    <row r="101" spans="1:11" hidden="1">
      <c r="A101" s="39"/>
      <c r="B101" s="127"/>
      <c r="C101" s="134"/>
      <c r="D101" s="57"/>
      <c r="E101" s="57"/>
      <c r="F101" s="77"/>
      <c r="G101" s="60"/>
      <c r="H101" s="60"/>
      <c r="I101" s="120"/>
      <c r="J101" s="120"/>
      <c r="K101" s="249"/>
    </row>
    <row r="102" spans="1:11" hidden="1">
      <c r="A102" s="39"/>
      <c r="B102" s="127"/>
      <c r="C102" s="134"/>
      <c r="D102" s="57"/>
      <c r="E102" s="57"/>
      <c r="F102" s="77"/>
      <c r="G102" s="60"/>
      <c r="H102" s="60"/>
      <c r="I102" s="120"/>
      <c r="J102" s="120"/>
      <c r="K102" s="249"/>
    </row>
    <row r="103" spans="1:11" hidden="1">
      <c r="A103" s="39"/>
      <c r="B103" s="127"/>
      <c r="C103" s="134"/>
      <c r="D103" s="57"/>
      <c r="E103" s="57"/>
      <c r="F103" s="77"/>
      <c r="G103" s="60"/>
      <c r="H103" s="60"/>
      <c r="I103" s="120"/>
      <c r="J103" s="120"/>
      <c r="K103" s="249"/>
    </row>
    <row r="104" spans="1:11" hidden="1">
      <c r="A104" s="39"/>
      <c r="B104" s="127"/>
      <c r="C104" s="134"/>
      <c r="D104" s="57"/>
      <c r="E104" s="57"/>
      <c r="F104" s="77"/>
      <c r="G104" s="60"/>
      <c r="H104" s="60"/>
      <c r="I104" s="120"/>
      <c r="J104" s="120"/>
      <c r="K104" s="249"/>
    </row>
    <row r="105" spans="1:11" ht="15.75" hidden="1" thickBot="1">
      <c r="A105" s="40"/>
      <c r="B105" s="128"/>
      <c r="C105" s="135"/>
      <c r="D105" s="61"/>
      <c r="E105" s="61"/>
      <c r="F105" s="78"/>
      <c r="G105" s="62"/>
      <c r="H105" s="62"/>
      <c r="I105" s="121"/>
      <c r="J105" s="121"/>
      <c r="K105" s="250"/>
    </row>
    <row r="106" spans="1:11" ht="15.75" hidden="1" thickBot="1">
      <c r="A106" s="1" t="e">
        <f>H9</f>
        <v>#N/A</v>
      </c>
      <c r="B106" s="113"/>
      <c r="C106" s="45"/>
      <c r="D106" s="46"/>
      <c r="E106" s="46"/>
      <c r="F106" s="46"/>
      <c r="G106" s="47"/>
      <c r="H106" s="47"/>
      <c r="I106" s="125"/>
      <c r="J106" s="125"/>
      <c r="K106" s="253"/>
    </row>
    <row r="107" spans="1:11" hidden="1">
      <c r="A107" s="38"/>
      <c r="B107" s="126"/>
      <c r="C107" s="136"/>
      <c r="D107" s="58"/>
      <c r="E107" s="58"/>
      <c r="F107" s="79"/>
      <c r="G107" s="59"/>
      <c r="H107" s="66"/>
      <c r="I107" s="123"/>
      <c r="J107" s="221"/>
      <c r="K107" s="248"/>
    </row>
    <row r="108" spans="1:11" hidden="1">
      <c r="A108" s="39"/>
      <c r="B108" s="127"/>
      <c r="C108" s="134"/>
      <c r="D108" s="57"/>
      <c r="E108" s="57"/>
      <c r="F108" s="77"/>
      <c r="G108" s="60"/>
      <c r="H108" s="60"/>
      <c r="I108" s="120"/>
      <c r="J108" s="120"/>
      <c r="K108" s="249"/>
    </row>
    <row r="109" spans="1:11" hidden="1">
      <c r="A109" s="39"/>
      <c r="B109" s="127"/>
      <c r="C109" s="134"/>
      <c r="D109" s="57"/>
      <c r="E109" s="57"/>
      <c r="F109" s="77"/>
      <c r="G109" s="60"/>
      <c r="H109" s="60"/>
      <c r="I109" s="120"/>
      <c r="J109" s="120"/>
      <c r="K109" s="249"/>
    </row>
    <row r="110" spans="1:11" hidden="1">
      <c r="A110" s="39"/>
      <c r="B110" s="127"/>
      <c r="C110" s="134"/>
      <c r="D110" s="57"/>
      <c r="E110" s="57"/>
      <c r="F110" s="77"/>
      <c r="G110" s="60"/>
      <c r="H110" s="60"/>
      <c r="I110" s="120"/>
      <c r="J110" s="120"/>
      <c r="K110" s="249"/>
    </row>
    <row r="111" spans="1:11" hidden="1">
      <c r="A111" s="39"/>
      <c r="B111" s="127"/>
      <c r="C111" s="134"/>
      <c r="D111" s="57"/>
      <c r="E111" s="57"/>
      <c r="F111" s="77"/>
      <c r="G111" s="60"/>
      <c r="H111" s="60"/>
      <c r="I111" s="120"/>
      <c r="J111" s="120"/>
      <c r="K111" s="249"/>
    </row>
    <row r="112" spans="1:11" ht="15.75" hidden="1" thickBot="1">
      <c r="A112" s="40"/>
      <c r="B112" s="128"/>
      <c r="C112" s="135"/>
      <c r="D112" s="61"/>
      <c r="E112" s="61"/>
      <c r="F112" s="78"/>
      <c r="G112" s="62"/>
      <c r="H112" s="62"/>
      <c r="I112" s="121"/>
      <c r="J112" s="121"/>
      <c r="K112" s="250"/>
    </row>
    <row r="113" spans="1:11" ht="15.75" hidden="1" thickBot="1">
      <c r="A113" s="1" t="e">
        <f>I9</f>
        <v>#N/A</v>
      </c>
      <c r="B113" s="113"/>
      <c r="C113" s="45"/>
      <c r="D113" s="46"/>
      <c r="E113" s="46"/>
      <c r="F113" s="46"/>
      <c r="G113" s="47"/>
      <c r="H113" s="47"/>
      <c r="I113" s="125"/>
      <c r="J113" s="125"/>
      <c r="K113" s="253"/>
    </row>
    <row r="114" spans="1:11" hidden="1">
      <c r="A114" s="38"/>
      <c r="B114" s="126"/>
      <c r="C114" s="136"/>
      <c r="D114" s="58"/>
      <c r="E114" s="58"/>
      <c r="F114" s="79"/>
      <c r="G114" s="59"/>
      <c r="H114" s="66"/>
      <c r="I114" s="123"/>
      <c r="J114" s="221"/>
      <c r="K114" s="248"/>
    </row>
    <row r="115" spans="1:11" hidden="1">
      <c r="A115" s="39"/>
      <c r="B115" s="127"/>
      <c r="C115" s="134"/>
      <c r="D115" s="57"/>
      <c r="E115" s="57"/>
      <c r="F115" s="77"/>
      <c r="G115" s="60"/>
      <c r="H115" s="60"/>
      <c r="I115" s="120"/>
      <c r="J115" s="120"/>
      <c r="K115" s="249"/>
    </row>
    <row r="116" spans="1:11" hidden="1">
      <c r="A116" s="39"/>
      <c r="B116" s="127"/>
      <c r="C116" s="134"/>
      <c r="D116" s="57"/>
      <c r="E116" s="57"/>
      <c r="F116" s="77"/>
      <c r="G116" s="60"/>
      <c r="H116" s="60"/>
      <c r="I116" s="120"/>
      <c r="J116" s="120"/>
      <c r="K116" s="249"/>
    </row>
    <row r="117" spans="1:11" hidden="1">
      <c r="A117" s="39"/>
      <c r="B117" s="127"/>
      <c r="C117" s="134"/>
      <c r="D117" s="57"/>
      <c r="E117" s="57"/>
      <c r="F117" s="77"/>
      <c r="G117" s="60"/>
      <c r="H117" s="60"/>
      <c r="I117" s="120"/>
      <c r="J117" s="120"/>
      <c r="K117" s="249"/>
    </row>
    <row r="118" spans="1:11" hidden="1">
      <c r="A118" s="39"/>
      <c r="B118" s="127"/>
      <c r="C118" s="134"/>
      <c r="D118" s="57"/>
      <c r="E118" s="57"/>
      <c r="F118" s="77"/>
      <c r="G118" s="60"/>
      <c r="H118" s="60"/>
      <c r="I118" s="120"/>
      <c r="J118" s="120"/>
      <c r="K118" s="249"/>
    </row>
    <row r="119" spans="1:11" ht="15.75" hidden="1" thickBot="1">
      <c r="A119" s="40"/>
      <c r="B119" s="128"/>
      <c r="C119" s="135"/>
      <c r="D119" s="61"/>
      <c r="E119" s="61"/>
      <c r="F119" s="78"/>
      <c r="G119" s="62"/>
      <c r="H119" s="62"/>
      <c r="I119" s="121"/>
      <c r="J119" s="121"/>
      <c r="K119" s="250"/>
    </row>
    <row r="120" spans="1:11" ht="15.75" hidden="1" thickBot="1">
      <c r="A120" s="1" t="e">
        <f>J9</f>
        <v>#N/A</v>
      </c>
      <c r="B120" s="113"/>
      <c r="C120" s="45"/>
      <c r="D120" s="46"/>
      <c r="E120" s="46"/>
      <c r="F120" s="46"/>
      <c r="G120" s="47"/>
      <c r="H120" s="47"/>
      <c r="I120" s="125"/>
      <c r="J120" s="125"/>
      <c r="K120" s="253"/>
    </row>
    <row r="121" spans="1:11" hidden="1">
      <c r="A121" s="38"/>
      <c r="B121" s="126"/>
      <c r="C121" s="136"/>
      <c r="D121" s="58"/>
      <c r="E121" s="58"/>
      <c r="F121" s="79"/>
      <c r="G121" s="59"/>
      <c r="H121" s="66"/>
      <c r="I121" s="123"/>
      <c r="J121" s="221"/>
      <c r="K121" s="248"/>
    </row>
    <row r="122" spans="1:11" hidden="1">
      <c r="A122" s="39"/>
      <c r="B122" s="127"/>
      <c r="C122" s="134"/>
      <c r="D122" s="57"/>
      <c r="E122" s="57"/>
      <c r="F122" s="77"/>
      <c r="G122" s="60"/>
      <c r="H122" s="60"/>
      <c r="I122" s="120"/>
      <c r="J122" s="120"/>
      <c r="K122" s="249"/>
    </row>
    <row r="123" spans="1:11" hidden="1">
      <c r="A123" s="39"/>
      <c r="B123" s="127"/>
      <c r="C123" s="134"/>
      <c r="D123" s="57"/>
      <c r="E123" s="57"/>
      <c r="F123" s="77"/>
      <c r="G123" s="60"/>
      <c r="H123" s="60"/>
      <c r="I123" s="120"/>
      <c r="J123" s="120"/>
      <c r="K123" s="249"/>
    </row>
    <row r="124" spans="1:11">
      <c r="A124" s="39"/>
      <c r="B124" s="127"/>
      <c r="C124" s="134"/>
      <c r="D124" s="57"/>
      <c r="E124" s="57"/>
      <c r="F124" s="77"/>
      <c r="G124" s="60"/>
      <c r="H124" s="60"/>
      <c r="I124" s="120"/>
      <c r="J124" s="120"/>
      <c r="K124" s="249"/>
    </row>
    <row r="125" spans="1:11">
      <c r="A125" s="39"/>
      <c r="B125" s="127"/>
      <c r="C125" s="134"/>
      <c r="D125" s="57"/>
      <c r="E125" s="57"/>
      <c r="F125" s="77"/>
      <c r="G125" s="60"/>
      <c r="H125" s="60"/>
      <c r="I125" s="120"/>
      <c r="J125" s="120"/>
      <c r="K125" s="249"/>
    </row>
    <row r="126" spans="1:11" ht="15.75" thickBot="1">
      <c r="A126" s="40"/>
      <c r="B126" s="128"/>
      <c r="C126" s="135"/>
      <c r="D126" s="61"/>
      <c r="E126" s="61"/>
      <c r="F126" s="78"/>
      <c r="G126" s="62"/>
      <c r="H126" s="62"/>
      <c r="I126" s="121"/>
      <c r="J126" s="121"/>
      <c r="K126" s="250"/>
    </row>
    <row r="127" spans="1:11">
      <c r="A127" s="81"/>
      <c r="B127" s="81"/>
      <c r="C127" s="81"/>
      <c r="D127" s="81"/>
      <c r="E127" s="81"/>
      <c r="F127" s="81"/>
      <c r="G127" s="81"/>
    </row>
  </sheetData>
  <mergeCells count="6">
    <mergeCell ref="A50:A51"/>
    <mergeCell ref="A7:A9"/>
    <mergeCell ref="B7:B9"/>
    <mergeCell ref="C7:K7"/>
    <mergeCell ref="K8:K9"/>
    <mergeCell ref="A34:A35"/>
  </mergeCells>
  <dataValidations count="4">
    <dataValidation type="list" allowBlank="1" showInputMessage="1" showErrorMessage="1" sqref="K72:K77 K121:K126 K114:K119 K107:K112 K100:K105 K93:K98 K86:K91 K79:K84">
      <formula1>$AA$17:$AA$18</formula1>
    </dataValidation>
    <dataValidation type="list" allowBlank="1" showInputMessage="1" showErrorMessage="1" sqref="H72:H77 H107:H112 H100:H105 H93:H98 H86:H91 H79:H84">
      <formula1>$AA$2:$AA$12</formula1>
    </dataValidation>
    <dataValidation type="list" allowBlank="1" showInputMessage="1" showErrorMessage="1" sqref="H114:H119">
      <formula1>$AA$2:$AA$9</formula1>
    </dataValidation>
    <dataValidation type="whole" allowBlank="1" showInputMessage="1" showErrorMessage="1" sqref="B12:K19 C10:K10 B21:K33">
      <formula1>0</formula1>
      <formula2>100</formula2>
    </dataValidation>
  </dataValidations>
  <pageMargins left="0.7" right="0.7" top="0.75" bottom="0.75" header="0.3" footer="0.3"/>
  <pageSetup paperSize="9" orientation="portrait" r:id="rId1"/>
  <legacyDrawing r:id="rId2"/>
  <extLst>
    <ext xmlns:x14="http://schemas.microsoft.com/office/spreadsheetml/2009/9/main" uri="{CCE6A557-97BC-4b89-ADB6-D9C93CAAB3DF}">
      <x14:dataValidations xmlns:xm="http://schemas.microsoft.com/office/excel/2006/main" count="10">
        <x14:dataValidation type="list" allowBlank="1" showInputMessage="1" showErrorMessage="1">
          <x14:formula1>
            <xm:f>'Look-upSheet'!$A$19:$A$20</xm:f>
          </x14:formula1>
          <xm:sqref>B65:B70 D65:G70 B121:B126 B114:B119 B107:B112 B100:B105 B93:B98 B86:B91 B79:B84 B72:B77 D121:G126 D114:G119 D107:G112 D100:G105 D93:G98 D86:G91 D79:G84 D72:G77</xm:sqref>
        </x14:dataValidation>
        <x14:dataValidation type="list" allowBlank="1" showInputMessage="1" showErrorMessage="1">
          <x14:formula1>
            <xm:f>'Look-upSheet'!$K$2:$K$61</xm:f>
          </x14:formula1>
          <xm:sqref>C65:C70 C72:C77 C79:C84 C86:C91 C93:C98 C100:C105 C107:C112 C114:C119 C121:C126</xm:sqref>
        </x14:dataValidation>
        <x14:dataValidation type="list" allowBlank="1" showInputMessage="1" showErrorMessage="1">
          <x14:formula1>
            <xm:f>'Look-upSheet'!$Z$17:$Z$18</xm:f>
          </x14:formula1>
          <xm:sqref>K65:K70</xm:sqref>
        </x14:dataValidation>
        <x14:dataValidation type="list" allowBlank="1" showInputMessage="1" showErrorMessage="1">
          <x14:formula1>
            <xm:f>'Look-upSheet'!$Z$2:$Z$12</xm:f>
          </x14:formula1>
          <xm:sqref>H65:H70</xm:sqref>
        </x14:dataValidation>
        <x14:dataValidation type="list" allowBlank="1" showInputMessage="1" showErrorMessage="1">
          <x14:formula1>
            <xm:f>'Look-upSheet'!$Z$2:$Z$9</xm:f>
          </x14:formula1>
          <xm:sqref>H121:H126</xm:sqref>
        </x14:dataValidation>
        <x14:dataValidation type="list" allowBlank="1" showInputMessage="1" showErrorMessage="1">
          <x14:formula1>
            <xm:f>'Look-upSheet'!$A$9:$A$15</xm:f>
          </x14:formula1>
          <xm:sqref>E2</xm:sqref>
        </x14:dataValidation>
        <x14:dataValidation type="list" allowBlank="1" showInputMessage="1" showErrorMessage="1">
          <x14:formula1>
            <xm:f>'Look-upSheet'!$B$2:$B$6</xm:f>
          </x14:formula1>
          <xm:sqref>B2</xm:sqref>
        </x14:dataValidation>
        <x14:dataValidation type="list" allowBlank="1" showInputMessage="1" showErrorMessage="1">
          <x14:formula1>
            <xm:f>'Look-upSheet'!$D$2:$D$25</xm:f>
          </x14:formula1>
          <xm:sqref>B3</xm:sqref>
        </x14:dataValidation>
        <x14:dataValidation type="list" allowBlank="1" showInputMessage="1" showErrorMessage="1">
          <x14:formula1>
            <xm:f>'Look-upSheet'!$O$2:$O$72</xm:f>
          </x14:formula1>
          <xm:sqref>B4</xm:sqref>
        </x14:dataValidation>
        <x14:dataValidation type="list" allowBlank="1" showInputMessage="1" showErrorMessage="1">
          <x14:formula1>
            <xm:f>'Look-upSheet'!$U$2:$U$401</xm:f>
          </x14:formula1>
          <xm:sqref>C8:J8</xm:sqref>
        </x14:dataValidation>
      </x14:dataValidations>
    </ext>
  </extLst>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5"/>
  </sheetPr>
  <dimension ref="A1:K158"/>
  <sheetViews>
    <sheetView topLeftCell="C34" zoomScale="120" zoomScaleNormal="120" zoomScalePageLayoutView="120" workbookViewId="0">
      <selection activeCell="D60" sqref="D60"/>
    </sheetView>
  </sheetViews>
  <sheetFormatPr defaultColWidth="8.85546875" defaultRowHeight="15"/>
  <cols>
    <col min="1" max="1" width="37.42578125" style="3" customWidth="1"/>
    <col min="2" max="2" width="18.85546875" style="3" customWidth="1"/>
    <col min="3" max="3" width="21" style="3" customWidth="1"/>
    <col min="4" max="4" width="18.42578125" style="3" customWidth="1"/>
    <col min="5" max="5" width="18" style="3" customWidth="1"/>
    <col min="6" max="6" width="19.42578125" style="3" customWidth="1"/>
    <col min="7" max="7" width="21.7109375" style="3" customWidth="1"/>
    <col min="8" max="10" width="19.42578125" style="3" customWidth="1"/>
    <col min="11" max="11" width="28.7109375" style="240" customWidth="1"/>
    <col min="12" max="16384" width="8.85546875" style="3"/>
  </cols>
  <sheetData>
    <row r="1" spans="1:11">
      <c r="A1" s="6" t="s">
        <v>0</v>
      </c>
    </row>
    <row r="2" spans="1:11">
      <c r="A2" s="8" t="s">
        <v>384</v>
      </c>
      <c r="B2" s="92" t="s">
        <v>380</v>
      </c>
      <c r="D2" s="8" t="s">
        <v>385</v>
      </c>
      <c r="E2" s="92" t="s">
        <v>81</v>
      </c>
      <c r="F2" s="19"/>
    </row>
    <row r="3" spans="1:11">
      <c r="A3" s="8" t="s">
        <v>378</v>
      </c>
      <c r="B3" s="93" t="s">
        <v>78</v>
      </c>
      <c r="D3" s="8" t="s">
        <v>387</v>
      </c>
      <c r="E3" s="3" t="s">
        <v>363</v>
      </c>
      <c r="F3" s="7" t="s">
        <v>5</v>
      </c>
    </row>
    <row r="4" spans="1:11">
      <c r="A4" s="8" t="s">
        <v>377</v>
      </c>
      <c r="B4" s="92" t="s">
        <v>124</v>
      </c>
      <c r="D4" s="8" t="s">
        <v>196</v>
      </c>
      <c r="E4" s="3" t="str">
        <f>VLOOKUP(B4,'Look-upSheet'!O1:Q72,3,TRUE)</f>
        <v>Vish Nene</v>
      </c>
      <c r="F4" s="7" t="s">
        <v>5</v>
      </c>
      <c r="G4" s="144" t="s">
        <v>4</v>
      </c>
      <c r="H4" s="143" t="s">
        <v>5</v>
      </c>
    </row>
    <row r="5" spans="1:11">
      <c r="A5" s="261" t="s">
        <v>410</v>
      </c>
      <c r="B5" s="261"/>
      <c r="C5" s="262"/>
      <c r="D5" s="263"/>
      <c r="E5" s="19"/>
    </row>
    <row r="6" spans="1:11" ht="9" customHeight="1" thickBot="1"/>
    <row r="7" spans="1:11" ht="15.75" customHeight="1" thickBot="1">
      <c r="A7" s="532" t="s">
        <v>6</v>
      </c>
      <c r="B7" s="535" t="s">
        <v>7</v>
      </c>
      <c r="C7" s="529" t="s">
        <v>8</v>
      </c>
      <c r="D7" s="530"/>
      <c r="E7" s="530"/>
      <c r="F7" s="530"/>
      <c r="G7" s="530"/>
      <c r="H7" s="530"/>
      <c r="I7" s="530"/>
      <c r="J7" s="530"/>
      <c r="K7" s="531"/>
    </row>
    <row r="8" spans="1:11" ht="60.75" customHeight="1" thickBot="1">
      <c r="A8" s="533"/>
      <c r="B8" s="536"/>
      <c r="C8" s="106" t="s">
        <v>582</v>
      </c>
      <c r="D8" s="106" t="s">
        <v>588</v>
      </c>
      <c r="E8" s="106" t="s">
        <v>758</v>
      </c>
      <c r="F8" s="106" t="s">
        <v>9</v>
      </c>
      <c r="G8" s="106" t="s">
        <v>9</v>
      </c>
      <c r="H8" s="106" t="s">
        <v>9</v>
      </c>
      <c r="I8" s="106" t="s">
        <v>9</v>
      </c>
      <c r="J8" s="106" t="s">
        <v>9</v>
      </c>
      <c r="K8" s="538" t="s">
        <v>671</v>
      </c>
    </row>
    <row r="9" spans="1:11" ht="15.75" thickBot="1">
      <c r="A9" s="534"/>
      <c r="B9" s="537"/>
      <c r="C9" s="106" t="str">
        <f>VLOOKUP(C8,'Look-upSheet'!U1:W513,3,FALSE)</f>
        <v>BMG012</v>
      </c>
      <c r="D9" s="106" t="str">
        <f>VLOOKUP(D8,'Look-upSheet'!U1:W513,3,FALSE)</f>
        <v>USA073</v>
      </c>
      <c r="E9" s="106" t="s">
        <v>738</v>
      </c>
      <c r="F9" s="106"/>
      <c r="G9" s="106" t="e">
        <f>VLOOKUP(G8,'Look-upSheet'!Z1:AB512,3,FALSE)</f>
        <v>#N/A</v>
      </c>
      <c r="H9" s="106" t="e">
        <f>VLOOKUP(H8,'Look-upSheet'!AA1:AC512,3,FALSE)</f>
        <v>#N/A</v>
      </c>
      <c r="I9" s="106" t="e">
        <f>VLOOKUP(I8,'Look-upSheet'!AB1:AD512,3,FALSE)</f>
        <v>#N/A</v>
      </c>
      <c r="J9" s="106" t="e">
        <f>VLOOKUP(J8,'Look-upSheet'!AC1:AE512,3,FALSE)</f>
        <v>#N/A</v>
      </c>
      <c r="K9" s="539"/>
    </row>
    <row r="10" spans="1:11" ht="32.25" customHeight="1" thickBot="1">
      <c r="A10" s="5" t="s">
        <v>10</v>
      </c>
      <c r="B10" s="145">
        <v>1</v>
      </c>
      <c r="C10" s="2"/>
      <c r="D10" s="2"/>
      <c r="E10" s="2"/>
      <c r="F10" s="2"/>
      <c r="G10" s="2"/>
      <c r="H10" s="2"/>
      <c r="I10" s="2"/>
      <c r="J10" s="2"/>
      <c r="K10" s="228"/>
    </row>
    <row r="11" spans="1:11" ht="15.75" thickBot="1">
      <c r="A11" s="94" t="s">
        <v>11</v>
      </c>
      <c r="B11" s="95"/>
      <c r="C11" s="96"/>
      <c r="D11" s="96"/>
      <c r="E11" s="96"/>
      <c r="F11" s="96"/>
      <c r="G11" s="96"/>
      <c r="H11" s="96"/>
      <c r="I11" s="96"/>
      <c r="J11" s="96"/>
      <c r="K11" s="229"/>
    </row>
    <row r="12" spans="1:11">
      <c r="A12" s="97" t="s">
        <v>12</v>
      </c>
      <c r="B12" s="98"/>
      <c r="C12" s="99"/>
      <c r="D12" s="99"/>
      <c r="E12" s="99"/>
      <c r="F12" s="99"/>
      <c r="G12" s="99"/>
      <c r="H12" s="99"/>
      <c r="I12" s="99"/>
      <c r="J12" s="212"/>
      <c r="K12" s="230"/>
    </row>
    <row r="13" spans="1:11">
      <c r="A13" s="100" t="s">
        <v>13</v>
      </c>
      <c r="B13" s="101"/>
      <c r="C13" s="102"/>
      <c r="D13" s="102"/>
      <c r="E13" s="102"/>
      <c r="F13" s="102"/>
      <c r="G13" s="102"/>
      <c r="H13" s="102"/>
      <c r="I13" s="102"/>
      <c r="J13" s="213"/>
      <c r="K13" s="231"/>
    </row>
    <row r="14" spans="1:11">
      <c r="A14" s="100" t="s">
        <v>14</v>
      </c>
      <c r="B14" s="101"/>
      <c r="C14" s="102"/>
      <c r="D14" s="102"/>
      <c r="E14" s="102"/>
      <c r="F14" s="102"/>
      <c r="G14" s="102"/>
      <c r="H14" s="102"/>
      <c r="I14" s="102"/>
      <c r="J14" s="213"/>
      <c r="K14" s="231"/>
    </row>
    <row r="15" spans="1:11">
      <c r="A15" s="100" t="s">
        <v>15</v>
      </c>
      <c r="B15" s="101"/>
      <c r="C15" s="102"/>
      <c r="D15" s="102"/>
      <c r="E15" s="102"/>
      <c r="F15" s="102"/>
      <c r="G15" s="102"/>
      <c r="H15" s="102"/>
      <c r="I15" s="102"/>
      <c r="J15" s="213"/>
      <c r="K15" s="231"/>
    </row>
    <row r="16" spans="1:11">
      <c r="A16" s="100" t="s">
        <v>16</v>
      </c>
      <c r="B16" s="101"/>
      <c r="C16" s="102"/>
      <c r="D16" s="102"/>
      <c r="E16" s="102"/>
      <c r="F16" s="102"/>
      <c r="G16" s="102"/>
      <c r="H16" s="102"/>
      <c r="I16" s="102"/>
      <c r="J16" s="213"/>
      <c r="K16" s="231"/>
    </row>
    <row r="17" spans="1:11">
      <c r="A17" s="100" t="s">
        <v>17</v>
      </c>
      <c r="B17" s="101"/>
      <c r="C17" s="102"/>
      <c r="D17" s="102"/>
      <c r="E17" s="102"/>
      <c r="F17" s="102"/>
      <c r="G17" s="102"/>
      <c r="H17" s="102"/>
      <c r="I17" s="102"/>
      <c r="J17" s="213"/>
      <c r="K17" s="231"/>
    </row>
    <row r="18" spans="1:11">
      <c r="A18" s="100" t="s">
        <v>18</v>
      </c>
      <c r="B18" s="101"/>
      <c r="C18" s="102"/>
      <c r="D18" s="102"/>
      <c r="E18" s="102"/>
      <c r="F18" s="102"/>
      <c r="G18" s="102"/>
      <c r="H18" s="102"/>
      <c r="I18" s="102"/>
      <c r="J18" s="213"/>
      <c r="K18" s="231"/>
    </row>
    <row r="19" spans="1:11" ht="17.25" customHeight="1" thickBot="1">
      <c r="A19" s="103" t="s">
        <v>19</v>
      </c>
      <c r="B19" s="104"/>
      <c r="C19" s="105"/>
      <c r="D19" s="105"/>
      <c r="E19" s="105"/>
      <c r="F19" s="105"/>
      <c r="G19" s="105"/>
      <c r="H19" s="105"/>
      <c r="I19" s="105"/>
      <c r="J19" s="214"/>
      <c r="K19" s="232"/>
    </row>
    <row r="20" spans="1:11" ht="15.75" thickBot="1">
      <c r="A20" s="5" t="s">
        <v>20</v>
      </c>
      <c r="B20" s="21"/>
      <c r="C20" s="24"/>
      <c r="D20" s="24"/>
      <c r="E20" s="24"/>
      <c r="F20" s="24"/>
      <c r="G20" s="24"/>
      <c r="H20" s="24"/>
      <c r="I20" s="24"/>
      <c r="J20" s="24"/>
      <c r="K20" s="233"/>
    </row>
    <row r="21" spans="1:11">
      <c r="A21" s="115" t="s">
        <v>392</v>
      </c>
      <c r="B21" s="382">
        <v>33</v>
      </c>
      <c r="C21" s="381">
        <v>33</v>
      </c>
      <c r="D21" s="381">
        <v>33</v>
      </c>
      <c r="E21" s="381">
        <v>33</v>
      </c>
      <c r="F21" s="107"/>
      <c r="G21" s="107"/>
      <c r="H21" s="107"/>
      <c r="I21" s="107"/>
      <c r="J21" s="215"/>
      <c r="K21" s="234"/>
    </row>
    <row r="22" spans="1:11">
      <c r="A22" s="116" t="s">
        <v>393</v>
      </c>
      <c r="B22" s="382">
        <v>34</v>
      </c>
      <c r="C22" s="381">
        <v>34</v>
      </c>
      <c r="D22" s="381">
        <v>34</v>
      </c>
      <c r="E22" s="381">
        <v>34</v>
      </c>
      <c r="F22" s="108"/>
      <c r="G22" s="108"/>
      <c r="H22" s="108"/>
      <c r="I22" s="108"/>
      <c r="J22" s="216"/>
      <c r="K22" s="235"/>
    </row>
    <row r="23" spans="1:11">
      <c r="A23" s="116" t="s">
        <v>394</v>
      </c>
      <c r="B23" s="382">
        <v>33</v>
      </c>
      <c r="C23" s="381">
        <v>33</v>
      </c>
      <c r="D23" s="381">
        <v>33</v>
      </c>
      <c r="E23" s="381">
        <v>33</v>
      </c>
      <c r="F23" s="108"/>
      <c r="G23" s="108"/>
      <c r="H23" s="108"/>
      <c r="I23" s="108"/>
      <c r="J23" s="216"/>
      <c r="K23" s="235"/>
    </row>
    <row r="24" spans="1:11">
      <c r="A24" s="116" t="s">
        <v>395</v>
      </c>
      <c r="B24" s="23"/>
      <c r="C24" s="108"/>
      <c r="D24" s="108"/>
      <c r="E24" s="108"/>
      <c r="F24" s="108"/>
      <c r="G24" s="108"/>
      <c r="H24" s="108"/>
      <c r="I24" s="108"/>
      <c r="J24" s="216"/>
      <c r="K24" s="235"/>
    </row>
    <row r="25" spans="1:11">
      <c r="A25" s="116" t="s">
        <v>396</v>
      </c>
      <c r="B25" s="23"/>
      <c r="C25" s="108"/>
      <c r="D25" s="108"/>
      <c r="E25" s="108"/>
      <c r="F25" s="108"/>
      <c r="G25" s="108"/>
      <c r="H25" s="108"/>
      <c r="I25" s="108"/>
      <c r="J25" s="216"/>
      <c r="K25" s="235"/>
    </row>
    <row r="26" spans="1:11">
      <c r="A26" s="116" t="s">
        <v>397</v>
      </c>
      <c r="B26" s="23"/>
      <c r="C26" s="108"/>
      <c r="D26" s="108"/>
      <c r="E26" s="108"/>
      <c r="F26" s="108"/>
      <c r="G26" s="108"/>
      <c r="H26" s="108"/>
      <c r="I26" s="108"/>
      <c r="J26" s="216"/>
      <c r="K26" s="235"/>
    </row>
    <row r="27" spans="1:11">
      <c r="A27" s="116" t="s">
        <v>398</v>
      </c>
      <c r="B27" s="23"/>
      <c r="C27" s="108"/>
      <c r="D27" s="108"/>
      <c r="E27" s="108"/>
      <c r="F27" s="108"/>
      <c r="G27" s="108"/>
      <c r="H27" s="108"/>
      <c r="I27" s="108"/>
      <c r="J27" s="216"/>
      <c r="K27" s="235"/>
    </row>
    <row r="28" spans="1:11">
      <c r="A28" s="116" t="s">
        <v>399</v>
      </c>
      <c r="B28" s="23"/>
      <c r="C28" s="108"/>
      <c r="D28" s="108"/>
      <c r="E28" s="108"/>
      <c r="F28" s="108"/>
      <c r="G28" s="108"/>
      <c r="H28" s="108"/>
      <c r="I28" s="108"/>
      <c r="J28" s="216"/>
      <c r="K28" s="235"/>
    </row>
    <row r="29" spans="1:11">
      <c r="A29" s="116" t="s">
        <v>400</v>
      </c>
      <c r="B29" s="23"/>
      <c r="C29" s="108"/>
      <c r="D29" s="108"/>
      <c r="E29" s="108"/>
      <c r="F29" s="108"/>
      <c r="G29" s="108"/>
      <c r="H29" s="108"/>
      <c r="I29" s="108"/>
      <c r="J29" s="216"/>
      <c r="K29" s="235"/>
    </row>
    <row r="30" spans="1:11">
      <c r="A30" s="114" t="s">
        <v>401</v>
      </c>
      <c r="B30" s="28"/>
      <c r="C30" s="109"/>
      <c r="D30" s="109"/>
      <c r="E30" s="109"/>
      <c r="F30" s="109"/>
      <c r="G30" s="109"/>
      <c r="H30" s="109"/>
      <c r="I30" s="109"/>
      <c r="J30" s="217"/>
      <c r="K30" s="236"/>
    </row>
    <row r="31" spans="1:11">
      <c r="A31" s="114" t="s">
        <v>401</v>
      </c>
      <c r="B31" s="28"/>
      <c r="C31" s="109"/>
      <c r="D31" s="109"/>
      <c r="E31" s="109"/>
      <c r="F31" s="109"/>
      <c r="G31" s="109"/>
      <c r="H31" s="109"/>
      <c r="I31" s="109"/>
      <c r="J31" s="217"/>
      <c r="K31" s="236"/>
    </row>
    <row r="32" spans="1:11">
      <c r="A32" s="114" t="s">
        <v>401</v>
      </c>
      <c r="B32" s="28"/>
      <c r="C32" s="109"/>
      <c r="D32" s="109"/>
      <c r="E32" s="109"/>
      <c r="F32" s="109"/>
      <c r="G32" s="109"/>
      <c r="H32" s="109"/>
      <c r="I32" s="109"/>
      <c r="J32" s="217"/>
      <c r="K32" s="236"/>
    </row>
    <row r="33" spans="1:11" ht="15.75" thickBot="1">
      <c r="A33" s="114" t="s">
        <v>401</v>
      </c>
      <c r="B33" s="28"/>
      <c r="C33" s="109"/>
      <c r="D33" s="109"/>
      <c r="E33" s="109"/>
      <c r="F33" s="109"/>
      <c r="G33" s="109"/>
      <c r="H33" s="109"/>
      <c r="I33" s="109"/>
      <c r="J33" s="217"/>
      <c r="K33" s="236"/>
    </row>
    <row r="34" spans="1:11">
      <c r="A34" s="526" t="s">
        <v>21</v>
      </c>
      <c r="B34" s="13"/>
      <c r="C34" s="14"/>
      <c r="D34" s="14"/>
      <c r="E34" s="14"/>
      <c r="F34" s="14"/>
      <c r="G34" s="14"/>
      <c r="H34" s="14"/>
      <c r="I34" s="14"/>
      <c r="J34" s="14"/>
      <c r="K34" s="237"/>
    </row>
    <row r="35" spans="1:11" ht="18.75" customHeight="1" thickBot="1">
      <c r="A35" s="527"/>
      <c r="B35" s="16"/>
      <c r="C35" s="17"/>
      <c r="D35" s="17"/>
      <c r="E35" s="17"/>
      <c r="F35" s="17"/>
      <c r="G35" s="17"/>
      <c r="H35" s="17"/>
      <c r="I35" s="17"/>
      <c r="J35" s="17"/>
      <c r="K35" s="238"/>
    </row>
    <row r="36" spans="1:11" ht="15.75" thickBot="1">
      <c r="A36" s="9" t="s">
        <v>22</v>
      </c>
      <c r="B36" s="10"/>
      <c r="C36" s="10"/>
      <c r="D36" s="10"/>
      <c r="E36" s="10"/>
      <c r="F36" s="10"/>
      <c r="G36" s="10"/>
      <c r="H36" s="10"/>
      <c r="I36" s="10"/>
      <c r="J36" s="10"/>
      <c r="K36" s="241"/>
    </row>
    <row r="37" spans="1:11" ht="15.75" thickBot="1">
      <c r="A37" s="11" t="s">
        <v>23</v>
      </c>
      <c r="B37" s="327">
        <v>488913</v>
      </c>
      <c r="C37" s="327">
        <f>628937+6000</f>
        <v>634937</v>
      </c>
      <c r="D37" s="327">
        <v>46455</v>
      </c>
      <c r="E37" s="377">
        <v>0</v>
      </c>
      <c r="F37" s="375"/>
      <c r="G37" s="375"/>
      <c r="H37" s="375"/>
      <c r="I37" s="375"/>
      <c r="J37" s="375"/>
      <c r="K37" s="376"/>
    </row>
    <row r="38" spans="1:11" ht="15.75" thickBot="1">
      <c r="A38" s="11" t="s">
        <v>24</v>
      </c>
      <c r="B38" s="327">
        <v>37605</v>
      </c>
      <c r="C38" s="327">
        <v>18840</v>
      </c>
      <c r="D38" s="327">
        <v>6534</v>
      </c>
      <c r="E38" s="377">
        <v>0</v>
      </c>
      <c r="F38" s="375"/>
      <c r="G38" s="375"/>
      <c r="H38" s="375"/>
      <c r="I38" s="375"/>
      <c r="J38" s="375"/>
      <c r="K38" s="376"/>
    </row>
    <row r="39" spans="1:11" ht="15.75" thickBot="1">
      <c r="A39" s="9" t="s">
        <v>25</v>
      </c>
      <c r="B39" s="327"/>
      <c r="C39" s="327"/>
      <c r="D39" s="327"/>
      <c r="E39" s="375"/>
      <c r="F39" s="375"/>
      <c r="G39" s="375"/>
      <c r="H39" s="375"/>
      <c r="I39" s="375"/>
      <c r="J39" s="375"/>
      <c r="K39" s="376"/>
    </row>
    <row r="40" spans="1:11" ht="15.75" thickBot="1">
      <c r="A40" s="9" t="s">
        <v>26</v>
      </c>
      <c r="B40" s="327">
        <v>30000</v>
      </c>
      <c r="C40" s="327">
        <v>1943119</v>
      </c>
      <c r="D40" s="327">
        <v>0</v>
      </c>
      <c r="E40" s="327">
        <v>0</v>
      </c>
      <c r="F40" s="375"/>
      <c r="G40" s="375"/>
      <c r="H40" s="375"/>
      <c r="I40" s="375"/>
      <c r="J40" s="375"/>
      <c r="K40" s="376"/>
    </row>
    <row r="41" spans="1:11" ht="15.75" thickBot="1">
      <c r="A41" s="9" t="s">
        <v>27</v>
      </c>
      <c r="B41" s="327"/>
      <c r="C41" s="327"/>
      <c r="D41" s="327"/>
      <c r="E41" s="375"/>
      <c r="F41" s="375"/>
      <c r="G41" s="375"/>
      <c r="H41" s="375"/>
      <c r="I41" s="375"/>
      <c r="J41" s="375"/>
      <c r="K41" s="376"/>
    </row>
    <row r="42" spans="1:11" ht="15.75" thickBot="1">
      <c r="A42" s="11" t="s">
        <v>28</v>
      </c>
      <c r="B42" s="327"/>
      <c r="C42" s="327"/>
      <c r="D42" s="327"/>
      <c r="E42" s="375"/>
      <c r="F42" s="375"/>
      <c r="G42" s="375"/>
      <c r="H42" s="375"/>
      <c r="I42" s="375"/>
      <c r="J42" s="375"/>
      <c r="K42" s="376"/>
    </row>
    <row r="43" spans="1:11" ht="15.75" thickBot="1">
      <c r="A43" s="11" t="s">
        <v>29</v>
      </c>
      <c r="B43" s="327">
        <v>5000</v>
      </c>
      <c r="C43" s="327">
        <v>105000</v>
      </c>
      <c r="D43" s="327">
        <v>0</v>
      </c>
      <c r="E43" s="375"/>
      <c r="F43" s="375"/>
      <c r="G43" s="375"/>
      <c r="H43" s="375"/>
      <c r="I43" s="375"/>
      <c r="J43" s="375"/>
      <c r="K43" s="376"/>
    </row>
    <row r="44" spans="1:11" ht="15.75" thickBot="1">
      <c r="A44" s="11" t="s">
        <v>30</v>
      </c>
      <c r="B44" s="327">
        <v>416489</v>
      </c>
      <c r="C44" s="327">
        <v>555920</v>
      </c>
      <c r="D44" s="327">
        <v>93849</v>
      </c>
      <c r="E44" s="375">
        <v>23625</v>
      </c>
      <c r="F44" s="375"/>
      <c r="G44" s="375"/>
      <c r="H44" s="375"/>
      <c r="I44" s="375"/>
      <c r="J44" s="375"/>
      <c r="K44" s="376"/>
    </row>
    <row r="45" spans="1:11" ht="15.75" thickBot="1">
      <c r="A45" s="9" t="s">
        <v>31</v>
      </c>
      <c r="B45" s="327">
        <v>18480</v>
      </c>
      <c r="C45" s="327">
        <v>46140</v>
      </c>
      <c r="D45" s="327">
        <v>5000</v>
      </c>
      <c r="E45" s="377">
        <v>0</v>
      </c>
      <c r="F45" s="375"/>
      <c r="G45" s="375"/>
      <c r="H45" s="375"/>
      <c r="I45" s="375"/>
      <c r="J45" s="375"/>
      <c r="K45" s="376"/>
    </row>
    <row r="46" spans="1:11" ht="15.75" thickBot="1">
      <c r="A46" s="9" t="s">
        <v>32</v>
      </c>
      <c r="B46" s="327"/>
      <c r="C46" s="327"/>
      <c r="D46" s="327"/>
      <c r="E46" s="375"/>
      <c r="F46" s="375"/>
      <c r="G46" s="375"/>
      <c r="H46" s="375"/>
      <c r="I46" s="375"/>
      <c r="J46" s="375"/>
      <c r="K46" s="376"/>
    </row>
    <row r="47" spans="1:11" ht="15.75" thickBot="1">
      <c r="A47" s="9" t="s">
        <v>33</v>
      </c>
      <c r="B47" s="327">
        <f>SUM(B37:B46)</f>
        <v>996487</v>
      </c>
      <c r="C47" s="327">
        <f>SUM(C37:C46)</f>
        <v>3303956</v>
      </c>
      <c r="D47" s="327">
        <f>SUM(D37:D46)</f>
        <v>151838</v>
      </c>
      <c r="E47" s="327">
        <f>SUM(E37:E46)</f>
        <v>23625</v>
      </c>
      <c r="F47" s="375"/>
      <c r="G47" s="375"/>
      <c r="H47" s="375"/>
      <c r="I47" s="375"/>
      <c r="J47" s="375"/>
      <c r="K47" s="376"/>
    </row>
    <row r="48" spans="1:11" ht="15.75" thickBot="1">
      <c r="A48" s="9" t="s">
        <v>34</v>
      </c>
      <c r="B48" s="379">
        <f>(B47*0.17)+75990.99+3377.26+533.93</f>
        <v>249304.97000000003</v>
      </c>
      <c r="C48" s="327">
        <f>C47*0.15</f>
        <v>495593.39999999997</v>
      </c>
      <c r="D48" s="327">
        <f>D47*0.15</f>
        <v>22775.7</v>
      </c>
      <c r="E48" s="327">
        <f>E47*0.13</f>
        <v>3071.25</v>
      </c>
      <c r="F48" s="375"/>
      <c r="G48" s="375"/>
      <c r="H48" s="375"/>
      <c r="I48" s="375"/>
      <c r="J48" s="375"/>
      <c r="K48" s="376"/>
    </row>
    <row r="49" spans="1:11" ht="15.75" thickBot="1">
      <c r="A49" s="9" t="s">
        <v>35</v>
      </c>
      <c r="B49" s="327">
        <f>SUM(B47:B48)</f>
        <v>1245791.97</v>
      </c>
      <c r="C49" s="327">
        <f>SUM(C47:C48)</f>
        <v>3799549.4</v>
      </c>
      <c r="D49" s="327">
        <f>SUM(D47:D48)</f>
        <v>174613.7</v>
      </c>
      <c r="E49" s="327">
        <f>SUM(E47:E48)</f>
        <v>26696.25</v>
      </c>
      <c r="F49" s="375"/>
      <c r="G49" s="375"/>
      <c r="H49" s="375"/>
      <c r="I49" s="375"/>
      <c r="J49" s="375"/>
      <c r="K49" s="376"/>
    </row>
    <row r="50" spans="1:11">
      <c r="A50" s="526" t="s">
        <v>36</v>
      </c>
      <c r="B50" s="13"/>
      <c r="C50" s="14"/>
      <c r="D50" s="14"/>
      <c r="E50" s="14"/>
      <c r="F50" s="14"/>
      <c r="G50" s="14"/>
      <c r="H50" s="15"/>
      <c r="I50" s="15"/>
      <c r="J50" s="15"/>
      <c r="K50" s="237"/>
    </row>
    <row r="51" spans="1:11" ht="18.75" customHeight="1" thickBot="1">
      <c r="A51" s="528"/>
      <c r="B51" s="25"/>
      <c r="C51" s="26"/>
      <c r="D51" s="26"/>
      <c r="E51" s="26"/>
      <c r="F51" s="26"/>
      <c r="G51" s="26"/>
      <c r="H51" s="27"/>
      <c r="I51" s="27"/>
      <c r="J51" s="27"/>
      <c r="K51" s="239"/>
    </row>
    <row r="52" spans="1:11" s="303" customFormat="1" ht="15.75" thickBot="1">
      <c r="A52" s="324" t="s">
        <v>711</v>
      </c>
      <c r="B52" s="505">
        <v>39.6</v>
      </c>
      <c r="C52" s="505">
        <v>101.2</v>
      </c>
      <c r="D52" s="505">
        <v>13.2</v>
      </c>
      <c r="E52" s="513">
        <v>0</v>
      </c>
      <c r="F52" s="333"/>
      <c r="G52" s="505"/>
      <c r="H52" s="505"/>
      <c r="I52" s="505"/>
      <c r="J52" s="513"/>
      <c r="K52" s="234"/>
    </row>
    <row r="53" spans="1:11" s="303" customFormat="1" ht="15.75" thickBot="1">
      <c r="A53" s="324" t="s">
        <v>712</v>
      </c>
      <c r="B53" s="514">
        <v>44</v>
      </c>
      <c r="C53" s="514">
        <v>96.8</v>
      </c>
      <c r="D53" s="514">
        <v>11</v>
      </c>
      <c r="E53" s="515">
        <v>0</v>
      </c>
      <c r="F53" s="365"/>
      <c r="G53" s="514"/>
      <c r="H53" s="514"/>
      <c r="I53" s="514"/>
      <c r="J53" s="515"/>
      <c r="K53" s="235"/>
    </row>
    <row r="54" spans="1:11" s="303" customFormat="1" ht="15.75" thickBot="1">
      <c r="A54" s="324" t="s">
        <v>713</v>
      </c>
      <c r="B54" s="514">
        <v>0</v>
      </c>
      <c r="C54" s="514">
        <v>184.8</v>
      </c>
      <c r="D54" s="514">
        <v>0</v>
      </c>
      <c r="E54" s="515">
        <v>0</v>
      </c>
      <c r="F54" s="365"/>
      <c r="G54" s="514"/>
      <c r="H54" s="514"/>
      <c r="I54" s="514"/>
      <c r="J54" s="515"/>
      <c r="K54" s="235"/>
    </row>
    <row r="55" spans="1:11" s="303" customFormat="1" ht="15.75" thickBot="1">
      <c r="A55" s="324" t="s">
        <v>714</v>
      </c>
      <c r="B55" s="514">
        <v>11</v>
      </c>
      <c r="C55" s="514">
        <v>198</v>
      </c>
      <c r="D55" s="514">
        <v>0</v>
      </c>
      <c r="E55" s="515">
        <v>0</v>
      </c>
      <c r="F55" s="365"/>
      <c r="G55" s="514"/>
      <c r="H55" s="514"/>
      <c r="I55" s="514"/>
      <c r="J55" s="515"/>
      <c r="K55" s="235"/>
    </row>
    <row r="56" spans="1:11" s="303" customFormat="1" ht="15.75" thickBot="1">
      <c r="A56" s="324" t="s">
        <v>715</v>
      </c>
      <c r="B56" s="514">
        <v>55</v>
      </c>
      <c r="C56" s="514">
        <v>110</v>
      </c>
      <c r="D56" s="514">
        <v>33</v>
      </c>
      <c r="E56" s="515">
        <v>0</v>
      </c>
      <c r="F56" s="365"/>
      <c r="G56" s="514"/>
      <c r="H56" s="514"/>
      <c r="I56" s="514"/>
      <c r="J56" s="515"/>
      <c r="K56" s="235"/>
    </row>
    <row r="57" spans="1:11" s="303" customFormat="1" ht="15.75" thickBot="1">
      <c r="A57" s="324" t="s">
        <v>716</v>
      </c>
      <c r="B57" s="514">
        <v>55</v>
      </c>
      <c r="C57" s="514">
        <v>110</v>
      </c>
      <c r="D57" s="514">
        <v>33</v>
      </c>
      <c r="E57" s="515">
        <v>0</v>
      </c>
      <c r="F57" s="365"/>
      <c r="G57" s="514"/>
      <c r="H57" s="514"/>
      <c r="I57" s="514"/>
      <c r="J57" s="515"/>
      <c r="K57" s="235"/>
    </row>
    <row r="58" spans="1:11" s="303" customFormat="1" ht="15.75" thickBot="1">
      <c r="A58" s="324" t="s">
        <v>739</v>
      </c>
      <c r="B58" s="514">
        <v>138.6</v>
      </c>
      <c r="C58" s="514">
        <v>55</v>
      </c>
      <c r="D58" s="514">
        <v>26.4</v>
      </c>
      <c r="E58" s="515">
        <v>0</v>
      </c>
      <c r="F58" s="365"/>
      <c r="G58" s="514"/>
      <c r="H58" s="514"/>
      <c r="I58" s="514"/>
      <c r="J58" s="515"/>
      <c r="K58" s="235"/>
    </row>
    <row r="59" spans="1:11" s="303" customFormat="1" ht="15.75" thickBot="1">
      <c r="A59" s="324" t="s">
        <v>717</v>
      </c>
      <c r="B59" s="514">
        <v>147.4</v>
      </c>
      <c r="C59" s="514">
        <v>50.6</v>
      </c>
      <c r="D59" s="514">
        <v>0</v>
      </c>
      <c r="E59" s="515">
        <v>0</v>
      </c>
      <c r="F59" s="365"/>
      <c r="G59" s="514"/>
      <c r="H59" s="514"/>
      <c r="I59" s="514"/>
      <c r="J59" s="515"/>
      <c r="K59" s="235"/>
    </row>
    <row r="60" spans="1:11" s="303" customFormat="1" ht="15.75" thickBot="1">
      <c r="A60" s="324" t="s">
        <v>718</v>
      </c>
      <c r="B60" s="514">
        <v>22</v>
      </c>
      <c r="C60" s="514">
        <v>198</v>
      </c>
      <c r="D60" s="514">
        <v>0</v>
      </c>
      <c r="E60" s="515">
        <v>0</v>
      </c>
      <c r="F60" s="365"/>
      <c r="G60" s="514"/>
      <c r="H60" s="514"/>
      <c r="I60" s="514"/>
      <c r="J60" s="515"/>
      <c r="K60" s="235"/>
    </row>
    <row r="61" spans="1:11" s="303" customFormat="1" ht="15.75" thickBot="1">
      <c r="A61" s="324" t="s">
        <v>719</v>
      </c>
      <c r="B61" s="514">
        <v>22</v>
      </c>
      <c r="C61" s="514">
        <v>198</v>
      </c>
      <c r="D61" s="514">
        <v>0</v>
      </c>
      <c r="E61" s="515">
        <v>0</v>
      </c>
      <c r="F61" s="365"/>
      <c r="G61" s="514"/>
      <c r="H61" s="514"/>
      <c r="I61" s="514"/>
      <c r="J61" s="515"/>
      <c r="K61" s="235"/>
    </row>
    <row r="62" spans="1:11" s="303" customFormat="1" ht="15.75" thickBot="1">
      <c r="A62" s="324" t="s">
        <v>720</v>
      </c>
      <c r="B62" s="514">
        <v>0</v>
      </c>
      <c r="C62" s="514">
        <v>110</v>
      </c>
      <c r="D62" s="514">
        <v>0</v>
      </c>
      <c r="E62" s="515">
        <v>0</v>
      </c>
      <c r="F62" s="365"/>
      <c r="G62" s="514"/>
      <c r="H62" s="514"/>
      <c r="I62" s="514"/>
      <c r="J62" s="515"/>
      <c r="K62" s="366" t="s">
        <v>740</v>
      </c>
    </row>
    <row r="63" spans="1:11" s="303" customFormat="1" ht="15.75" thickBot="1">
      <c r="A63" s="324" t="s">
        <v>721</v>
      </c>
      <c r="B63" s="514">
        <v>24.2</v>
      </c>
      <c r="C63" s="514">
        <v>195.8</v>
      </c>
      <c r="D63" s="514">
        <v>0</v>
      </c>
      <c r="E63" s="515">
        <v>0</v>
      </c>
      <c r="F63" s="365"/>
      <c r="G63" s="514"/>
      <c r="H63" s="514"/>
      <c r="I63" s="514"/>
      <c r="J63" s="515"/>
      <c r="K63" s="235"/>
    </row>
    <row r="64" spans="1:11" s="303" customFormat="1" ht="15.75" thickBot="1">
      <c r="A64" s="324" t="s">
        <v>722</v>
      </c>
      <c r="B64" s="514">
        <v>24.2</v>
      </c>
      <c r="C64" s="514">
        <v>187</v>
      </c>
      <c r="D64" s="514">
        <v>0</v>
      </c>
      <c r="E64" s="515">
        <v>0</v>
      </c>
      <c r="F64" s="365"/>
      <c r="G64" s="514"/>
      <c r="H64" s="514"/>
      <c r="I64" s="514"/>
      <c r="J64" s="515"/>
      <c r="K64" s="235"/>
    </row>
    <row r="65" spans="1:11" s="303" customFormat="1" ht="15.75" thickBot="1">
      <c r="A65" s="324" t="s">
        <v>747</v>
      </c>
      <c r="B65" s="514">
        <v>110</v>
      </c>
      <c r="C65" s="514">
        <v>0</v>
      </c>
      <c r="D65" s="514">
        <v>0</v>
      </c>
      <c r="E65" s="515">
        <v>0</v>
      </c>
      <c r="F65" s="365"/>
      <c r="G65" s="514"/>
      <c r="H65" s="514"/>
      <c r="I65" s="514"/>
      <c r="J65" s="515"/>
      <c r="K65" s="235"/>
    </row>
    <row r="66" spans="1:11" s="303" customFormat="1" ht="15.75" thickBot="1">
      <c r="A66" s="324" t="s">
        <v>748</v>
      </c>
      <c r="B66" s="514">
        <v>110</v>
      </c>
      <c r="C66" s="514">
        <v>0</v>
      </c>
      <c r="D66" s="514">
        <v>0</v>
      </c>
      <c r="E66" s="515">
        <v>0</v>
      </c>
      <c r="F66" s="365"/>
      <c r="G66" s="514"/>
      <c r="H66" s="514"/>
      <c r="I66" s="514"/>
      <c r="J66" s="515"/>
      <c r="K66" s="235"/>
    </row>
    <row r="67" spans="1:11" s="303" customFormat="1" ht="15.75" thickBot="1">
      <c r="A67" s="324" t="s">
        <v>736</v>
      </c>
      <c r="B67" s="514">
        <v>22</v>
      </c>
      <c r="C67" s="514">
        <v>0</v>
      </c>
      <c r="D67" s="514">
        <v>0</v>
      </c>
      <c r="E67" s="515">
        <v>0</v>
      </c>
      <c r="F67" s="365"/>
      <c r="G67" s="514"/>
      <c r="H67" s="514"/>
      <c r="I67" s="514"/>
      <c r="J67" s="515"/>
      <c r="K67" s="235"/>
    </row>
    <row r="68" spans="1:11" s="303" customFormat="1" ht="15.75" thickBot="1">
      <c r="A68" s="324" t="s">
        <v>749</v>
      </c>
      <c r="B68" s="514">
        <v>22</v>
      </c>
      <c r="C68" s="514">
        <v>0</v>
      </c>
      <c r="D68" s="514">
        <v>0</v>
      </c>
      <c r="E68" s="515">
        <v>0</v>
      </c>
      <c r="F68" s="365"/>
      <c r="G68" s="514"/>
      <c r="H68" s="514"/>
      <c r="I68" s="514"/>
      <c r="J68" s="515"/>
      <c r="K68" s="235" t="s">
        <v>754</v>
      </c>
    </row>
    <row r="69" spans="1:11" s="303" customFormat="1" ht="15.75" thickBot="1">
      <c r="A69" s="324" t="s">
        <v>750</v>
      </c>
      <c r="B69" s="507">
        <v>44</v>
      </c>
      <c r="C69" s="507">
        <v>0</v>
      </c>
      <c r="D69" s="507">
        <v>0</v>
      </c>
      <c r="E69" s="516">
        <v>0</v>
      </c>
      <c r="F69" s="334"/>
      <c r="G69" s="507"/>
      <c r="H69" s="507"/>
      <c r="I69" s="507"/>
      <c r="J69" s="516"/>
      <c r="K69" s="236"/>
    </row>
    <row r="70" spans="1:11" s="303" customFormat="1" ht="15.75" thickBot="1">
      <c r="A70" s="324" t="s">
        <v>751</v>
      </c>
      <c r="B70" s="507">
        <v>44</v>
      </c>
      <c r="C70" s="507">
        <v>0</v>
      </c>
      <c r="D70" s="507">
        <v>0</v>
      </c>
      <c r="E70" s="516">
        <v>0</v>
      </c>
      <c r="F70" s="334"/>
      <c r="G70" s="507"/>
      <c r="H70" s="507"/>
      <c r="I70" s="507"/>
      <c r="J70" s="516"/>
      <c r="K70" s="236"/>
    </row>
    <row r="71" spans="1:11" s="303" customFormat="1" ht="15.75" thickBot="1">
      <c r="A71" s="324" t="s">
        <v>752</v>
      </c>
      <c r="B71" s="507">
        <v>44</v>
      </c>
      <c r="C71" s="507">
        <v>0</v>
      </c>
      <c r="D71" s="507">
        <v>0</v>
      </c>
      <c r="E71" s="516">
        <v>0</v>
      </c>
      <c r="F71" s="334"/>
      <c r="G71" s="507"/>
      <c r="H71" s="507"/>
      <c r="I71" s="507"/>
      <c r="J71" s="516"/>
      <c r="K71" s="236"/>
    </row>
    <row r="72" spans="1:11" s="303" customFormat="1" ht="15.75" thickBot="1">
      <c r="A72" s="324" t="s">
        <v>757</v>
      </c>
      <c r="B72" s="508">
        <v>110</v>
      </c>
      <c r="C72" s="508">
        <v>110</v>
      </c>
      <c r="D72" s="508">
        <v>0</v>
      </c>
      <c r="E72" s="517">
        <v>0</v>
      </c>
      <c r="F72" s="325"/>
      <c r="G72" s="508"/>
      <c r="H72" s="508"/>
      <c r="I72" s="508"/>
      <c r="J72" s="517"/>
      <c r="K72" s="236"/>
    </row>
    <row r="73" spans="1:11" s="303" customFormat="1" ht="15.75" thickBot="1">
      <c r="A73" s="324"/>
      <c r="B73" s="520"/>
      <c r="C73" s="508"/>
      <c r="D73" s="508"/>
      <c r="E73" s="508"/>
      <c r="F73" s="325"/>
      <c r="G73" s="508"/>
      <c r="H73" s="508"/>
      <c r="I73" s="508"/>
      <c r="J73" s="517"/>
      <c r="K73" s="236"/>
    </row>
    <row r="74" spans="1:11" s="303" customFormat="1" ht="15.75" thickBot="1">
      <c r="A74" s="324"/>
      <c r="B74" s="367"/>
      <c r="C74" s="325"/>
      <c r="D74" s="325"/>
      <c r="E74" s="325"/>
      <c r="F74" s="325"/>
      <c r="G74" s="508"/>
      <c r="H74" s="508"/>
      <c r="I74" s="508"/>
      <c r="J74" s="517"/>
      <c r="K74" s="236"/>
    </row>
    <row r="75" spans="1:11" s="303" customFormat="1" ht="15.75" thickBot="1">
      <c r="A75" s="324"/>
      <c r="B75" s="320"/>
      <c r="C75" s="321"/>
      <c r="D75" s="321"/>
      <c r="E75" s="321"/>
      <c r="F75" s="321"/>
      <c r="G75" s="518"/>
      <c r="H75" s="518"/>
      <c r="I75" s="518"/>
      <c r="J75" s="519"/>
      <c r="K75" s="323"/>
    </row>
    <row r="77" spans="1:11">
      <c r="A77" s="81" t="s">
        <v>37</v>
      </c>
      <c r="B77" s="81"/>
      <c r="C77" s="81"/>
      <c r="D77" s="81"/>
      <c r="E77" s="81"/>
      <c r="F77" s="81"/>
      <c r="G77" s="81"/>
    </row>
    <row r="78" spans="1:11">
      <c r="A78" s="81" t="s">
        <v>38</v>
      </c>
      <c r="B78" s="81"/>
      <c r="C78" s="81"/>
      <c r="D78" s="81"/>
      <c r="E78" s="81"/>
      <c r="F78" s="81"/>
      <c r="G78" s="81"/>
    </row>
    <row r="79" spans="1:11" ht="15.75" thickBot="1">
      <c r="A79" s="81" t="s">
        <v>402</v>
      </c>
      <c r="B79" s="81"/>
      <c r="C79" s="81"/>
      <c r="D79" s="81"/>
      <c r="E79" s="81"/>
      <c r="F79" s="81"/>
      <c r="G79" s="81"/>
    </row>
    <row r="80" spans="1:11" ht="60.75" thickBot="1">
      <c r="A80" s="41" t="s">
        <v>406</v>
      </c>
      <c r="B80" s="41" t="s">
        <v>404</v>
      </c>
      <c r="C80" s="43" t="s">
        <v>474</v>
      </c>
      <c r="D80" s="44" t="s">
        <v>39</v>
      </c>
      <c r="E80" s="44" t="s">
        <v>40</v>
      </c>
      <c r="F80" s="42" t="s">
        <v>41</v>
      </c>
      <c r="G80" s="80" t="s">
        <v>42</v>
      </c>
      <c r="H80" s="80" t="s">
        <v>405</v>
      </c>
      <c r="I80" s="117" t="s">
        <v>403</v>
      </c>
      <c r="J80" s="117"/>
      <c r="K80" s="246" t="s">
        <v>205</v>
      </c>
    </row>
    <row r="81" spans="1:11">
      <c r="A81" s="91" t="s">
        <v>374</v>
      </c>
      <c r="B81" s="110"/>
      <c r="C81" s="51"/>
      <c r="D81" s="52"/>
      <c r="E81" s="52"/>
      <c r="F81" s="52"/>
      <c r="G81" s="53"/>
      <c r="H81" s="53"/>
      <c r="I81" s="118"/>
      <c r="J81" s="118"/>
      <c r="K81" s="247"/>
    </row>
    <row r="82" spans="1:11" s="301" customFormat="1" ht="147" customHeight="1">
      <c r="A82" s="297" t="s">
        <v>694</v>
      </c>
      <c r="B82" s="295" t="s">
        <v>194</v>
      </c>
      <c r="C82" s="294" t="s">
        <v>427</v>
      </c>
      <c r="D82" s="295" t="s">
        <v>195</v>
      </c>
      <c r="E82" s="295" t="s">
        <v>194</v>
      </c>
      <c r="F82" s="295" t="s">
        <v>195</v>
      </c>
      <c r="G82" s="295" t="s">
        <v>194</v>
      </c>
      <c r="H82" s="296" t="s">
        <v>203</v>
      </c>
      <c r="I82" s="298"/>
      <c r="J82" s="298"/>
      <c r="K82" s="296" t="s">
        <v>207</v>
      </c>
    </row>
    <row r="83" spans="1:11">
      <c r="A83" s="49"/>
      <c r="B83" s="127"/>
      <c r="C83" s="134"/>
      <c r="D83" s="127"/>
      <c r="E83" s="127"/>
      <c r="F83" s="127"/>
      <c r="G83" s="127"/>
      <c r="H83" s="60"/>
      <c r="I83" s="120"/>
      <c r="J83" s="120"/>
      <c r="K83" s="249"/>
    </row>
    <row r="84" spans="1:11">
      <c r="A84" s="49"/>
      <c r="B84" s="127"/>
      <c r="C84" s="134"/>
      <c r="D84" s="127"/>
      <c r="E84" s="127"/>
      <c r="F84" s="127"/>
      <c r="G84" s="127"/>
      <c r="H84" s="60"/>
      <c r="I84" s="120"/>
      <c r="J84" s="120"/>
      <c r="K84" s="249"/>
    </row>
    <row r="85" spans="1:11">
      <c r="A85" s="49"/>
      <c r="B85" s="127"/>
      <c r="C85" s="134"/>
      <c r="D85" s="127"/>
      <c r="E85" s="127"/>
      <c r="F85" s="127"/>
      <c r="G85" s="127"/>
      <c r="H85" s="60"/>
      <c r="I85" s="120"/>
      <c r="J85" s="120"/>
      <c r="K85" s="249"/>
    </row>
    <row r="86" spans="1:11">
      <c r="A86" s="49"/>
      <c r="B86" s="127"/>
      <c r="C86" s="134"/>
      <c r="D86" s="127"/>
      <c r="E86" s="127"/>
      <c r="F86" s="127"/>
      <c r="G86" s="127"/>
      <c r="H86" s="60"/>
      <c r="I86" s="120"/>
      <c r="J86" s="120"/>
      <c r="K86" s="249"/>
    </row>
    <row r="87" spans="1:11" ht="15.75" thickBot="1">
      <c r="A87" s="50"/>
      <c r="B87" s="128"/>
      <c r="C87" s="135"/>
      <c r="D87" s="128"/>
      <c r="E87" s="128"/>
      <c r="F87" s="128"/>
      <c r="G87" s="128"/>
      <c r="H87" s="62"/>
      <c r="I87" s="121"/>
      <c r="J87" s="121"/>
      <c r="K87" s="250"/>
    </row>
    <row r="88" spans="1:11" ht="15.75" thickBot="1">
      <c r="A88" s="37" t="str">
        <f>C9</f>
        <v>BMG012</v>
      </c>
      <c r="B88" s="111"/>
      <c r="C88" s="63"/>
      <c r="D88" s="64"/>
      <c r="E88" s="64"/>
      <c r="F88" s="64"/>
      <c r="G88" s="65"/>
      <c r="H88" s="65"/>
      <c r="I88" s="122"/>
      <c r="J88" s="122"/>
      <c r="K88" s="251"/>
    </row>
    <row r="89" spans="1:11">
      <c r="A89" s="48"/>
      <c r="B89" s="126"/>
      <c r="C89" s="136"/>
      <c r="D89" s="58"/>
      <c r="E89" s="58"/>
      <c r="F89" s="79"/>
      <c r="G89" s="59"/>
      <c r="H89" s="66"/>
      <c r="I89" s="123"/>
      <c r="J89" s="221"/>
      <c r="K89" s="248"/>
    </row>
    <row r="90" spans="1:11" hidden="1">
      <c r="A90" s="49"/>
      <c r="B90" s="127"/>
      <c r="C90" s="134"/>
      <c r="D90" s="57"/>
      <c r="E90" s="57"/>
      <c r="F90" s="77"/>
      <c r="G90" s="60"/>
      <c r="H90" s="60"/>
      <c r="I90" s="120"/>
      <c r="J90" s="120"/>
      <c r="K90" s="249"/>
    </row>
    <row r="91" spans="1:11" hidden="1">
      <c r="A91" s="49"/>
      <c r="B91" s="127"/>
      <c r="C91" s="134"/>
      <c r="D91" s="57"/>
      <c r="E91" s="57"/>
      <c r="F91" s="77"/>
      <c r="G91" s="60"/>
      <c r="H91" s="60"/>
      <c r="I91" s="120"/>
      <c r="J91" s="120"/>
      <c r="K91" s="249"/>
    </row>
    <row r="92" spans="1:11" hidden="1">
      <c r="A92" s="49"/>
      <c r="B92" s="127"/>
      <c r="C92" s="134"/>
      <c r="D92" s="57"/>
      <c r="E92" s="57"/>
      <c r="F92" s="77"/>
      <c r="G92" s="60"/>
      <c r="H92" s="60"/>
      <c r="I92" s="120"/>
      <c r="J92" s="120"/>
      <c r="K92" s="249"/>
    </row>
    <row r="93" spans="1:11" hidden="1">
      <c r="A93" s="49"/>
      <c r="B93" s="127"/>
      <c r="C93" s="134"/>
      <c r="D93" s="57"/>
      <c r="E93" s="57"/>
      <c r="F93" s="77"/>
      <c r="G93" s="60"/>
      <c r="H93" s="60"/>
      <c r="I93" s="120"/>
      <c r="J93" s="120"/>
      <c r="K93" s="249"/>
    </row>
    <row r="94" spans="1:11" ht="15.75" hidden="1" thickBot="1">
      <c r="A94" s="50"/>
      <c r="B94" s="128"/>
      <c r="C94" s="135"/>
      <c r="D94" s="61"/>
      <c r="E94" s="61"/>
      <c r="F94" s="78"/>
      <c r="G94" s="62"/>
      <c r="H94" s="62"/>
      <c r="I94" s="121"/>
      <c r="J94" s="121"/>
      <c r="K94" s="250"/>
    </row>
    <row r="95" spans="1:11" ht="15.75" hidden="1" thickBot="1">
      <c r="A95" s="1" t="str">
        <f>D9</f>
        <v>USA073</v>
      </c>
      <c r="B95" s="112"/>
      <c r="C95" s="54"/>
      <c r="D95" s="55"/>
      <c r="E95" s="55"/>
      <c r="F95" s="55"/>
      <c r="G95" s="56"/>
      <c r="H95" s="56"/>
      <c r="I95" s="124"/>
      <c r="J95" s="124"/>
      <c r="K95" s="252"/>
    </row>
    <row r="96" spans="1:11" hidden="1">
      <c r="A96" s="38"/>
      <c r="B96" s="126"/>
      <c r="C96" s="136"/>
      <c r="D96" s="58"/>
      <c r="E96" s="58"/>
      <c r="F96" s="79"/>
      <c r="G96" s="59"/>
      <c r="H96" s="66"/>
      <c r="I96" s="123"/>
      <c r="J96" s="221"/>
      <c r="K96" s="248"/>
    </row>
    <row r="97" spans="1:11" hidden="1">
      <c r="A97" s="39"/>
      <c r="B97" s="127"/>
      <c r="C97" s="134"/>
      <c r="D97" s="57"/>
      <c r="E97" s="57"/>
      <c r="F97" s="77"/>
      <c r="G97" s="60"/>
      <c r="H97" s="60"/>
      <c r="I97" s="120"/>
      <c r="J97" s="120"/>
      <c r="K97" s="249"/>
    </row>
    <row r="98" spans="1:11" hidden="1">
      <c r="A98" s="39"/>
      <c r="B98" s="127"/>
      <c r="C98" s="134"/>
      <c r="D98" s="57"/>
      <c r="E98" s="57"/>
      <c r="F98" s="77"/>
      <c r="G98" s="60"/>
      <c r="H98" s="60"/>
      <c r="I98" s="120"/>
      <c r="J98" s="120"/>
      <c r="K98" s="249"/>
    </row>
    <row r="99" spans="1:11" hidden="1">
      <c r="A99" s="39"/>
      <c r="B99" s="127"/>
      <c r="C99" s="134"/>
      <c r="D99" s="57"/>
      <c r="E99" s="57"/>
      <c r="F99" s="77"/>
      <c r="G99" s="60"/>
      <c r="H99" s="60"/>
      <c r="I99" s="120"/>
      <c r="J99" s="120"/>
      <c r="K99" s="249"/>
    </row>
    <row r="100" spans="1:11" hidden="1">
      <c r="A100" s="39"/>
      <c r="B100" s="127"/>
      <c r="C100" s="134"/>
      <c r="D100" s="57"/>
      <c r="E100" s="57"/>
      <c r="F100" s="77"/>
      <c r="G100" s="60"/>
      <c r="H100" s="60"/>
      <c r="I100" s="120"/>
      <c r="J100" s="120"/>
      <c r="K100" s="249"/>
    </row>
    <row r="101" spans="1:11" ht="15.75" hidden="1" thickBot="1">
      <c r="A101" s="40"/>
      <c r="B101" s="128"/>
      <c r="C101" s="135"/>
      <c r="D101" s="61"/>
      <c r="E101" s="61"/>
      <c r="F101" s="78"/>
      <c r="G101" s="62"/>
      <c r="H101" s="62"/>
      <c r="I101" s="121"/>
      <c r="J101" s="121"/>
      <c r="K101" s="250"/>
    </row>
    <row r="102" spans="1:11" ht="15.75" hidden="1" thickBot="1">
      <c r="A102" s="1" t="str">
        <f>E9</f>
        <v>P10193</v>
      </c>
      <c r="B102" s="113"/>
      <c r="C102" s="45"/>
      <c r="D102" s="46"/>
      <c r="E102" s="46"/>
      <c r="F102" s="46"/>
      <c r="G102" s="47"/>
      <c r="H102" s="47"/>
      <c r="I102" s="125"/>
      <c r="J102" s="125"/>
      <c r="K102" s="253"/>
    </row>
    <row r="103" spans="1:11" hidden="1">
      <c r="A103" s="38"/>
      <c r="B103" s="126"/>
      <c r="C103" s="136"/>
      <c r="D103" s="58"/>
      <c r="E103" s="58"/>
      <c r="F103" s="79"/>
      <c r="G103" s="59"/>
      <c r="H103" s="66"/>
      <c r="I103" s="123"/>
      <c r="J103" s="221"/>
      <c r="K103" s="248"/>
    </row>
    <row r="104" spans="1:11" hidden="1">
      <c r="A104" s="39"/>
      <c r="B104" s="127"/>
      <c r="C104" s="134"/>
      <c r="D104" s="57"/>
      <c r="E104" s="57"/>
      <c r="F104" s="77"/>
      <c r="G104" s="60"/>
      <c r="H104" s="60"/>
      <c r="I104" s="120"/>
      <c r="J104" s="120"/>
      <c r="K104" s="249"/>
    </row>
    <row r="105" spans="1:11" hidden="1">
      <c r="A105" s="39"/>
      <c r="B105" s="127"/>
      <c r="C105" s="134"/>
      <c r="D105" s="57"/>
      <c r="E105" s="57"/>
      <c r="F105" s="77"/>
      <c r="G105" s="60"/>
      <c r="H105" s="60"/>
      <c r="I105" s="120"/>
      <c r="J105" s="120"/>
      <c r="K105" s="249"/>
    </row>
    <row r="106" spans="1:11" hidden="1">
      <c r="A106" s="39"/>
      <c r="B106" s="127"/>
      <c r="C106" s="134"/>
      <c r="D106" s="57"/>
      <c r="E106" s="57"/>
      <c r="F106" s="77"/>
      <c r="G106" s="60"/>
      <c r="H106" s="60"/>
      <c r="I106" s="120"/>
      <c r="J106" s="120"/>
      <c r="K106" s="249"/>
    </row>
    <row r="107" spans="1:11" hidden="1">
      <c r="A107" s="39"/>
      <c r="B107" s="127"/>
      <c r="C107" s="134"/>
      <c r="D107" s="57"/>
      <c r="E107" s="57"/>
      <c r="F107" s="77"/>
      <c r="G107" s="60"/>
      <c r="H107" s="60"/>
      <c r="I107" s="120"/>
      <c r="J107" s="120"/>
      <c r="K107" s="249"/>
    </row>
    <row r="108" spans="1:11" ht="15.75" hidden="1" thickBot="1">
      <c r="A108" s="40"/>
      <c r="B108" s="128"/>
      <c r="C108" s="135"/>
      <c r="D108" s="61"/>
      <c r="E108" s="61"/>
      <c r="F108" s="78"/>
      <c r="G108" s="62"/>
      <c r="H108" s="62"/>
      <c r="I108" s="121"/>
      <c r="J108" s="121"/>
      <c r="K108" s="250"/>
    </row>
    <row r="109" spans="1:11" ht="15.75" hidden="1" thickBot="1">
      <c r="A109" s="1">
        <f>F9</f>
        <v>0</v>
      </c>
      <c r="B109" s="113"/>
      <c r="C109" s="45"/>
      <c r="D109" s="46"/>
      <c r="E109" s="46"/>
      <c r="F109" s="46"/>
      <c r="G109" s="47"/>
      <c r="H109" s="47"/>
      <c r="I109" s="125"/>
      <c r="J109" s="125"/>
      <c r="K109" s="253"/>
    </row>
    <row r="110" spans="1:11" hidden="1">
      <c r="A110" s="38"/>
      <c r="B110" s="126"/>
      <c r="C110" s="136"/>
      <c r="D110" s="58"/>
      <c r="E110" s="58"/>
      <c r="F110" s="79"/>
      <c r="G110" s="59"/>
      <c r="H110" s="66"/>
      <c r="I110" s="123"/>
      <c r="J110" s="221"/>
      <c r="K110" s="248"/>
    </row>
    <row r="111" spans="1:11" hidden="1">
      <c r="A111" s="39"/>
      <c r="B111" s="127"/>
      <c r="C111" s="134"/>
      <c r="D111" s="57"/>
      <c r="E111" s="57"/>
      <c r="F111" s="77"/>
      <c r="G111" s="60"/>
      <c r="H111" s="60"/>
      <c r="I111" s="120"/>
      <c r="J111" s="120"/>
      <c r="K111" s="249"/>
    </row>
    <row r="112" spans="1:11" hidden="1">
      <c r="A112" s="39"/>
      <c r="B112" s="127"/>
      <c r="C112" s="134"/>
      <c r="D112" s="57"/>
      <c r="E112" s="57"/>
      <c r="F112" s="77"/>
      <c r="G112" s="60"/>
      <c r="H112" s="60"/>
      <c r="I112" s="120"/>
      <c r="J112" s="120"/>
      <c r="K112" s="249"/>
    </row>
    <row r="113" spans="1:11" hidden="1">
      <c r="A113" s="39"/>
      <c r="B113" s="127"/>
      <c r="C113" s="134"/>
      <c r="D113" s="57"/>
      <c r="E113" s="57"/>
      <c r="F113" s="77"/>
      <c r="G113" s="60"/>
      <c r="H113" s="60"/>
      <c r="I113" s="120"/>
      <c r="J113" s="120"/>
      <c r="K113" s="249"/>
    </row>
    <row r="114" spans="1:11" hidden="1">
      <c r="A114" s="39"/>
      <c r="B114" s="127"/>
      <c r="C114" s="134"/>
      <c r="D114" s="57"/>
      <c r="E114" s="57"/>
      <c r="F114" s="77"/>
      <c r="G114" s="60"/>
      <c r="H114" s="60"/>
      <c r="I114" s="120"/>
      <c r="J114" s="120"/>
      <c r="K114" s="249"/>
    </row>
    <row r="115" spans="1:11" ht="15.75" hidden="1" thickBot="1">
      <c r="A115" s="40"/>
      <c r="B115" s="128"/>
      <c r="C115" s="135"/>
      <c r="D115" s="61"/>
      <c r="E115" s="61"/>
      <c r="F115" s="78"/>
      <c r="G115" s="62"/>
      <c r="H115" s="62"/>
      <c r="I115" s="121"/>
      <c r="J115" s="121"/>
      <c r="K115" s="250"/>
    </row>
    <row r="116" spans="1:11" ht="15.75" hidden="1" thickBot="1">
      <c r="A116" s="1" t="e">
        <f>G9</f>
        <v>#N/A</v>
      </c>
      <c r="B116" s="113"/>
      <c r="C116" s="45"/>
      <c r="D116" s="46"/>
      <c r="E116" s="46"/>
      <c r="F116" s="46"/>
      <c r="G116" s="47"/>
      <c r="H116" s="47"/>
      <c r="I116" s="125"/>
      <c r="J116" s="125"/>
      <c r="K116" s="253"/>
    </row>
    <row r="117" spans="1:11" hidden="1">
      <c r="A117" s="38"/>
      <c r="B117" s="126"/>
      <c r="C117" s="136"/>
      <c r="D117" s="58"/>
      <c r="E117" s="58"/>
      <c r="F117" s="79"/>
      <c r="G117" s="59"/>
      <c r="H117" s="66"/>
      <c r="I117" s="123"/>
      <c r="J117" s="221"/>
      <c r="K117" s="248"/>
    </row>
    <row r="118" spans="1:11" hidden="1">
      <c r="A118" s="39"/>
      <c r="B118" s="127"/>
      <c r="C118" s="134"/>
      <c r="D118" s="57"/>
      <c r="E118" s="57"/>
      <c r="F118" s="77"/>
      <c r="G118" s="60"/>
      <c r="H118" s="60"/>
      <c r="I118" s="120"/>
      <c r="J118" s="120"/>
      <c r="K118" s="249"/>
    </row>
    <row r="119" spans="1:11" hidden="1">
      <c r="A119" s="39"/>
      <c r="B119" s="127"/>
      <c r="C119" s="134"/>
      <c r="D119" s="57"/>
      <c r="E119" s="57"/>
      <c r="F119" s="77"/>
      <c r="G119" s="60"/>
      <c r="H119" s="60"/>
      <c r="I119" s="120"/>
      <c r="J119" s="120"/>
      <c r="K119" s="249"/>
    </row>
    <row r="120" spans="1:11" hidden="1">
      <c r="A120" s="39"/>
      <c r="B120" s="127"/>
      <c r="C120" s="134"/>
      <c r="D120" s="57"/>
      <c r="E120" s="57"/>
      <c r="F120" s="77"/>
      <c r="G120" s="60"/>
      <c r="H120" s="60"/>
      <c r="I120" s="120"/>
      <c r="J120" s="120"/>
      <c r="K120" s="249"/>
    </row>
    <row r="121" spans="1:11" hidden="1">
      <c r="A121" s="39"/>
      <c r="B121" s="127"/>
      <c r="C121" s="134"/>
      <c r="D121" s="57"/>
      <c r="E121" s="57"/>
      <c r="F121" s="77"/>
      <c r="G121" s="60"/>
      <c r="H121" s="60"/>
      <c r="I121" s="120"/>
      <c r="J121" s="120"/>
      <c r="K121" s="249"/>
    </row>
    <row r="122" spans="1:11" ht="15.75" hidden="1" thickBot="1">
      <c r="A122" s="40"/>
      <c r="B122" s="128"/>
      <c r="C122" s="135"/>
      <c r="D122" s="61"/>
      <c r="E122" s="61"/>
      <c r="F122" s="78"/>
      <c r="G122" s="62"/>
      <c r="H122" s="62"/>
      <c r="I122" s="121"/>
      <c r="J122" s="121"/>
      <c r="K122" s="250"/>
    </row>
    <row r="123" spans="1:11" ht="15.75" hidden="1" thickBot="1">
      <c r="A123" s="1" t="e">
        <f>H9</f>
        <v>#N/A</v>
      </c>
      <c r="B123" s="113"/>
      <c r="C123" s="45"/>
      <c r="D123" s="46"/>
      <c r="E123" s="46"/>
      <c r="F123" s="46"/>
      <c r="G123" s="47"/>
      <c r="H123" s="47"/>
      <c r="I123" s="125"/>
      <c r="J123" s="125"/>
      <c r="K123" s="253"/>
    </row>
    <row r="124" spans="1:11" hidden="1">
      <c r="A124" s="38"/>
      <c r="B124" s="126"/>
      <c r="C124" s="136"/>
      <c r="D124" s="58"/>
      <c r="E124" s="58"/>
      <c r="F124" s="79"/>
      <c r="G124" s="59"/>
      <c r="H124" s="66"/>
      <c r="I124" s="123"/>
      <c r="J124" s="221"/>
      <c r="K124" s="248"/>
    </row>
    <row r="125" spans="1:11" hidden="1">
      <c r="A125" s="39"/>
      <c r="B125" s="127"/>
      <c r="C125" s="134"/>
      <c r="D125" s="57"/>
      <c r="E125" s="57"/>
      <c r="F125" s="77"/>
      <c r="G125" s="60"/>
      <c r="H125" s="60"/>
      <c r="I125" s="120"/>
      <c r="J125" s="120"/>
      <c r="K125" s="249"/>
    </row>
    <row r="126" spans="1:11" hidden="1">
      <c r="A126" s="39"/>
      <c r="B126" s="127"/>
      <c r="C126" s="134"/>
      <c r="D126" s="57"/>
      <c r="E126" s="57"/>
      <c r="F126" s="77"/>
      <c r="G126" s="60"/>
      <c r="H126" s="60"/>
      <c r="I126" s="120"/>
      <c r="J126" s="120"/>
      <c r="K126" s="249"/>
    </row>
    <row r="127" spans="1:11" hidden="1">
      <c r="A127" s="39"/>
      <c r="B127" s="127"/>
      <c r="C127" s="134"/>
      <c r="D127" s="57"/>
      <c r="E127" s="57"/>
      <c r="F127" s="77"/>
      <c r="G127" s="60"/>
      <c r="H127" s="60"/>
      <c r="I127" s="120"/>
      <c r="J127" s="120"/>
      <c r="K127" s="249"/>
    </row>
    <row r="128" spans="1:11" hidden="1">
      <c r="A128" s="39"/>
      <c r="B128" s="127"/>
      <c r="C128" s="134"/>
      <c r="D128" s="57"/>
      <c r="E128" s="57"/>
      <c r="F128" s="77"/>
      <c r="G128" s="60"/>
      <c r="H128" s="60"/>
      <c r="I128" s="120"/>
      <c r="J128" s="120"/>
      <c r="K128" s="249"/>
    </row>
    <row r="129" spans="1:11" ht="15.75" hidden="1" thickBot="1">
      <c r="A129" s="40"/>
      <c r="B129" s="128"/>
      <c r="C129" s="135"/>
      <c r="D129" s="61"/>
      <c r="E129" s="61"/>
      <c r="F129" s="78"/>
      <c r="G129" s="62"/>
      <c r="H129" s="62"/>
      <c r="I129" s="121"/>
      <c r="J129" s="121"/>
      <c r="K129" s="250"/>
    </row>
    <row r="130" spans="1:11" ht="15.75" hidden="1" thickBot="1">
      <c r="A130" s="1" t="e">
        <f>I9</f>
        <v>#N/A</v>
      </c>
      <c r="B130" s="113"/>
      <c r="C130" s="45"/>
      <c r="D130" s="46"/>
      <c r="E130" s="46"/>
      <c r="F130" s="46"/>
      <c r="G130" s="47"/>
      <c r="H130" s="47"/>
      <c r="I130" s="125"/>
      <c r="J130" s="125"/>
      <c r="K130" s="253"/>
    </row>
    <row r="131" spans="1:11" hidden="1">
      <c r="A131" s="38"/>
      <c r="B131" s="126"/>
      <c r="C131" s="136"/>
      <c r="D131" s="58"/>
      <c r="E131" s="58"/>
      <c r="F131" s="79"/>
      <c r="G131" s="59"/>
      <c r="H131" s="66"/>
      <c r="I131" s="123"/>
      <c r="J131" s="221"/>
      <c r="K131" s="248"/>
    </row>
    <row r="132" spans="1:11" hidden="1">
      <c r="A132" s="39"/>
      <c r="B132" s="127"/>
      <c r="C132" s="134"/>
      <c r="D132" s="57"/>
      <c r="E132" s="57"/>
      <c r="F132" s="77"/>
      <c r="G132" s="60"/>
      <c r="H132" s="60"/>
      <c r="I132" s="120"/>
      <c r="J132" s="120"/>
      <c r="K132" s="249"/>
    </row>
    <row r="133" spans="1:11" hidden="1">
      <c r="A133" s="39"/>
      <c r="B133" s="127"/>
      <c r="C133" s="134"/>
      <c r="D133" s="57"/>
      <c r="E133" s="57"/>
      <c r="F133" s="77"/>
      <c r="G133" s="60"/>
      <c r="H133" s="60"/>
      <c r="I133" s="120"/>
      <c r="J133" s="120"/>
      <c r="K133" s="249"/>
    </row>
    <row r="134" spans="1:11" hidden="1">
      <c r="A134" s="39"/>
      <c r="B134" s="127"/>
      <c r="C134" s="134"/>
      <c r="D134" s="57"/>
      <c r="E134" s="57"/>
      <c r="F134" s="77"/>
      <c r="G134" s="60"/>
      <c r="H134" s="60"/>
      <c r="I134" s="120"/>
      <c r="J134" s="120"/>
      <c r="K134" s="249"/>
    </row>
    <row r="135" spans="1:11" hidden="1">
      <c r="A135" s="39"/>
      <c r="B135" s="127"/>
      <c r="C135" s="134"/>
      <c r="D135" s="57"/>
      <c r="E135" s="57"/>
      <c r="F135" s="77"/>
      <c r="G135" s="60"/>
      <c r="H135" s="60"/>
      <c r="I135" s="120"/>
      <c r="J135" s="120"/>
      <c r="K135" s="249"/>
    </row>
    <row r="136" spans="1:11" ht="15.75" hidden="1" thickBot="1">
      <c r="A136" s="40"/>
      <c r="B136" s="128"/>
      <c r="C136" s="135"/>
      <c r="D136" s="61"/>
      <c r="E136" s="61"/>
      <c r="F136" s="78"/>
      <c r="G136" s="62"/>
      <c r="H136" s="62"/>
      <c r="I136" s="121"/>
      <c r="J136" s="121"/>
      <c r="K136" s="250"/>
    </row>
    <row r="137" spans="1:11" ht="15.75" hidden="1" thickBot="1">
      <c r="A137" s="1" t="e">
        <f>J9</f>
        <v>#N/A</v>
      </c>
      <c r="B137" s="113"/>
      <c r="C137" s="45"/>
      <c r="D137" s="46"/>
      <c r="E137" s="46"/>
      <c r="F137" s="46"/>
      <c r="G137" s="47"/>
      <c r="H137" s="47"/>
      <c r="I137" s="125"/>
      <c r="J137" s="125"/>
      <c r="K137" s="253"/>
    </row>
    <row r="138" spans="1:11" hidden="1">
      <c r="A138" s="38"/>
      <c r="B138" s="126"/>
      <c r="C138" s="136"/>
      <c r="D138" s="58"/>
      <c r="E138" s="58"/>
      <c r="F138" s="79"/>
      <c r="G138" s="59"/>
      <c r="H138" s="66"/>
      <c r="I138" s="123"/>
      <c r="J138" s="221"/>
      <c r="K138" s="248"/>
    </row>
    <row r="139" spans="1:11" hidden="1">
      <c r="A139" s="39"/>
      <c r="B139" s="127"/>
      <c r="C139" s="134"/>
      <c r="D139" s="57"/>
      <c r="E139" s="57"/>
      <c r="F139" s="77"/>
      <c r="G139" s="60"/>
      <c r="H139" s="60"/>
      <c r="I139" s="120"/>
      <c r="J139" s="120"/>
      <c r="K139" s="249"/>
    </row>
    <row r="140" spans="1:11" hidden="1">
      <c r="A140" s="39"/>
      <c r="B140" s="127"/>
      <c r="C140" s="134"/>
      <c r="D140" s="57"/>
      <c r="E140" s="57"/>
      <c r="F140" s="77"/>
      <c r="G140" s="60"/>
      <c r="H140" s="60"/>
      <c r="I140" s="120"/>
      <c r="J140" s="120"/>
      <c r="K140" s="249"/>
    </row>
    <row r="141" spans="1:11" hidden="1">
      <c r="A141" s="39"/>
      <c r="B141" s="127"/>
      <c r="C141" s="134"/>
      <c r="D141" s="57"/>
      <c r="E141" s="57"/>
      <c r="F141" s="77"/>
      <c r="G141" s="60"/>
      <c r="H141" s="60"/>
      <c r="I141" s="120"/>
      <c r="J141" s="120"/>
      <c r="K141" s="249"/>
    </row>
    <row r="142" spans="1:11" hidden="1">
      <c r="A142" s="39"/>
      <c r="B142" s="127"/>
      <c r="C142" s="134"/>
      <c r="D142" s="57"/>
      <c r="E142" s="57"/>
      <c r="F142" s="77"/>
      <c r="G142" s="60"/>
      <c r="H142" s="60"/>
      <c r="I142" s="120"/>
      <c r="J142" s="120"/>
      <c r="K142" s="249"/>
    </row>
    <row r="143" spans="1:11" ht="15.75" thickBot="1">
      <c r="A143" s="40"/>
      <c r="B143" s="128"/>
      <c r="C143" s="135"/>
      <c r="D143" s="61"/>
      <c r="E143" s="61"/>
      <c r="F143" s="78"/>
      <c r="G143" s="62"/>
      <c r="H143" s="62"/>
      <c r="I143" s="121"/>
      <c r="J143" s="121"/>
      <c r="K143" s="250"/>
    </row>
    <row r="144" spans="1:11">
      <c r="A144" s="81"/>
      <c r="B144" s="81"/>
      <c r="C144" s="81"/>
      <c r="D144" s="81"/>
      <c r="E144" s="81"/>
      <c r="F144" s="81"/>
      <c r="G144" s="81"/>
    </row>
    <row r="158" spans="4:4">
      <c r="D158" s="380" t="s">
        <v>758</v>
      </c>
    </row>
  </sheetData>
  <mergeCells count="6">
    <mergeCell ref="A50:A51"/>
    <mergeCell ref="A7:A9"/>
    <mergeCell ref="B7:B9"/>
    <mergeCell ref="C7:K7"/>
    <mergeCell ref="K8:K9"/>
    <mergeCell ref="A34:A35"/>
  </mergeCells>
  <dataValidations count="4">
    <dataValidation type="whole" allowBlank="1" showInputMessage="1" showErrorMessage="1" sqref="B12:K19 C10:K10 B21:K33">
      <formula1>0</formula1>
      <formula2>100</formula2>
    </dataValidation>
    <dataValidation type="list" allowBlank="1" showInputMessage="1" showErrorMessage="1" sqref="H131:H136">
      <formula1>$AA$2:$AA$9</formula1>
    </dataValidation>
    <dataValidation type="list" allowBlank="1" showInputMessage="1" showErrorMessage="1" sqref="H89:H94 H124:H129 H117:H122 H110:H115 H103:H108 H96:H101">
      <formula1>$AA$2:$AA$12</formula1>
    </dataValidation>
    <dataValidation type="list" allowBlank="1" showInputMessage="1" showErrorMessage="1" sqref="K89:K94 K138:K143 K131:K136 K124:K129 K117:K122 K110:K115 K103:K108 K96:K101">
      <formula1>$AA$17:$AA$18</formula1>
    </dataValidation>
  </dataValidations>
  <pageMargins left="0.7" right="0.7" top="0.75" bottom="0.75" header="0.3" footer="0.3"/>
  <legacyDrawing r:id="rId1"/>
  <extLst>
    <ext xmlns:x14="http://schemas.microsoft.com/office/spreadsheetml/2009/9/main" uri="{CCE6A557-97BC-4b89-ADB6-D9C93CAAB3DF}">
      <x14:dataValidations xmlns:xm="http://schemas.microsoft.com/office/excel/2006/main" count="11">
        <x14:dataValidation type="list" allowBlank="1" showInputMessage="1" showErrorMessage="1">
          <x14:formula1>
            <xm:f>'Look-upSheet'!$O$2:$O$72</xm:f>
          </x14:formula1>
          <xm:sqref>B4</xm:sqref>
        </x14:dataValidation>
        <x14:dataValidation type="list" allowBlank="1" showInputMessage="1" showErrorMessage="1">
          <x14:formula1>
            <xm:f>'Look-upSheet'!$D$2:$D$25</xm:f>
          </x14:formula1>
          <xm:sqref>B3</xm:sqref>
        </x14:dataValidation>
        <x14:dataValidation type="list" allowBlank="1" showInputMessage="1" showErrorMessage="1">
          <x14:formula1>
            <xm:f>'Look-upSheet'!$B$2:$B$6</xm:f>
          </x14:formula1>
          <xm:sqref>B2</xm:sqref>
        </x14:dataValidation>
        <x14:dataValidation type="list" allowBlank="1" showInputMessage="1" showErrorMessage="1">
          <x14:formula1>
            <xm:f>'Look-upSheet'!$A$9:$A$15</xm:f>
          </x14:formula1>
          <xm:sqref>E2</xm:sqref>
        </x14:dataValidation>
        <x14:dataValidation type="list" allowBlank="1" showInputMessage="1" showErrorMessage="1">
          <x14:formula1>
            <xm:f>'Look-upSheet'!$Z$2:$Z$9</xm:f>
          </x14:formula1>
          <xm:sqref>H138:H143</xm:sqref>
        </x14:dataValidation>
        <x14:dataValidation type="list" allowBlank="1" showInputMessage="1" showErrorMessage="1">
          <x14:formula1>
            <xm:f>'Look-upSheet'!$Z$2:$Z$12</xm:f>
          </x14:formula1>
          <xm:sqref>H82:H87</xm:sqref>
        </x14:dataValidation>
        <x14:dataValidation type="list" allowBlank="1" showInputMessage="1" showErrorMessage="1">
          <x14:formula1>
            <xm:f>'Look-upSheet'!$Z$17:$Z$18</xm:f>
          </x14:formula1>
          <xm:sqref>K82:K87</xm:sqref>
        </x14:dataValidation>
        <x14:dataValidation type="list" allowBlank="1" showInputMessage="1" showErrorMessage="1">
          <x14:formula1>
            <xm:f>'Look-upSheet'!$K$2:$K$61</xm:f>
          </x14:formula1>
          <xm:sqref>C82:C87 C89:C94 C96:C101 C103:C108 C110:C115 C117:C122 C124:C129 C131:C136 C138:C143</xm:sqref>
        </x14:dataValidation>
        <x14:dataValidation type="list" allowBlank="1" showInputMessage="1" showErrorMessage="1">
          <x14:formula1>
            <xm:f>'Look-upSheet'!$A$19:$A$20</xm:f>
          </x14:formula1>
          <xm:sqref>B82:B87 D82:G87 B138:B143 B131:B136 B124:B129 B117:B122 B110:B115 B103:B108 B96:B101 B89:B94 D138:G143 D131:G136 D124:G129 D117:G122 D110:G115 D103:G108 D96:G101 D89:G94</xm:sqref>
        </x14:dataValidation>
        <x14:dataValidation type="list" allowBlank="1" showInputMessage="1" showErrorMessage="1">
          <x14:formula1>
            <xm:f>'Look-upSheet'!$U$2:$U$401</xm:f>
          </x14:formula1>
          <xm:sqref>C8:J8</xm:sqref>
        </x14:dataValidation>
        <x14:dataValidation type="list" allowBlank="1" showInputMessage="1" showErrorMessage="1">
          <x14:formula1>
            <xm:f>'[3]Personnel Costs'!#REF!</xm:f>
          </x14:formula1>
          <xm:sqref>A54:A57 A59:A64</xm:sqref>
        </x14:dataValidation>
      </x14:dataValidations>
    </ext>
  </extLst>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5"/>
  </sheetPr>
  <dimension ref="A1:K130"/>
  <sheetViews>
    <sheetView topLeftCell="A17" zoomScaleNormal="67" zoomScalePageLayoutView="67" workbookViewId="0">
      <selection activeCell="E58" sqref="E58"/>
    </sheetView>
  </sheetViews>
  <sheetFormatPr defaultColWidth="8.85546875" defaultRowHeight="15"/>
  <cols>
    <col min="1" max="1" width="37.42578125" style="3" customWidth="1"/>
    <col min="2" max="2" width="19.28515625" style="3" customWidth="1"/>
    <col min="3" max="3" width="20" style="3" customWidth="1"/>
    <col min="4" max="4" width="19.42578125" style="3" customWidth="1"/>
    <col min="5" max="5" width="19.7109375" style="3" customWidth="1"/>
    <col min="6" max="6" width="19.42578125" style="3" customWidth="1"/>
    <col min="7" max="7" width="21.7109375" style="3" customWidth="1"/>
    <col min="8" max="10" width="19.42578125" style="3" customWidth="1"/>
    <col min="11" max="11" width="28.7109375" style="240" customWidth="1"/>
    <col min="12" max="16384" width="8.85546875" style="3"/>
  </cols>
  <sheetData>
    <row r="1" spans="1:11">
      <c r="A1" s="6" t="s">
        <v>0</v>
      </c>
    </row>
    <row r="2" spans="1:11">
      <c r="A2" s="8" t="s">
        <v>384</v>
      </c>
      <c r="B2" s="92" t="s">
        <v>380</v>
      </c>
      <c r="D2" s="8" t="s">
        <v>385</v>
      </c>
      <c r="E2" s="92" t="s">
        <v>81</v>
      </c>
      <c r="F2" s="19"/>
    </row>
    <row r="3" spans="1:11">
      <c r="A3" s="8" t="s">
        <v>378</v>
      </c>
      <c r="B3" s="93" t="s">
        <v>78</v>
      </c>
      <c r="D3" s="8" t="s">
        <v>387</v>
      </c>
      <c r="E3" s="3" t="s">
        <v>363</v>
      </c>
      <c r="F3" s="7" t="s">
        <v>5</v>
      </c>
    </row>
    <row r="4" spans="1:11">
      <c r="A4" s="8" t="s">
        <v>377</v>
      </c>
      <c r="B4" s="92" t="s">
        <v>127</v>
      </c>
      <c r="D4" s="8" t="s">
        <v>196</v>
      </c>
      <c r="E4" s="3" t="str">
        <f>VLOOKUP(B4,'Look-upSheet'!O1:Q72,3,TRUE)</f>
        <v>Vish Nene</v>
      </c>
      <c r="F4" s="7" t="s">
        <v>5</v>
      </c>
      <c r="G4" s="144" t="s">
        <v>4</v>
      </c>
      <c r="H4" s="143" t="s">
        <v>5</v>
      </c>
    </row>
    <row r="5" spans="1:11">
      <c r="A5" s="261" t="s">
        <v>410</v>
      </c>
      <c r="B5" s="261"/>
      <c r="C5" s="262"/>
      <c r="D5" s="263"/>
      <c r="E5" s="19"/>
    </row>
    <row r="6" spans="1:11" ht="9" customHeight="1" thickBot="1"/>
    <row r="7" spans="1:11" ht="15.75" customHeight="1" thickBot="1">
      <c r="A7" s="532" t="s">
        <v>6</v>
      </c>
      <c r="B7" s="535" t="s">
        <v>7</v>
      </c>
      <c r="C7" s="529" t="s">
        <v>8</v>
      </c>
      <c r="D7" s="530"/>
      <c r="E7" s="530"/>
      <c r="F7" s="530"/>
      <c r="G7" s="530"/>
      <c r="H7" s="530"/>
      <c r="I7" s="530"/>
      <c r="J7" s="530"/>
      <c r="K7" s="531"/>
    </row>
    <row r="8" spans="1:11" ht="90.75" thickBot="1">
      <c r="A8" s="533"/>
      <c r="B8" s="536"/>
      <c r="C8" s="106" t="s">
        <v>584</v>
      </c>
      <c r="D8" s="106" t="s">
        <v>577</v>
      </c>
      <c r="E8" s="106" t="s">
        <v>699</v>
      </c>
      <c r="F8" s="106" t="s">
        <v>9</v>
      </c>
      <c r="G8" s="106" t="s">
        <v>9</v>
      </c>
      <c r="H8" s="106" t="s">
        <v>9</v>
      </c>
      <c r="I8" s="106" t="s">
        <v>9</v>
      </c>
      <c r="J8" s="106" t="s">
        <v>9</v>
      </c>
      <c r="K8" s="538" t="s">
        <v>671</v>
      </c>
    </row>
    <row r="9" spans="1:11" ht="15.75" thickBot="1">
      <c r="A9" s="534"/>
      <c r="B9" s="537"/>
      <c r="C9" s="106" t="str">
        <f>VLOOKUP(C8,'Look-upSheet'!U1:W513,3,FALSE)</f>
        <v>GIZ009</v>
      </c>
      <c r="D9" s="106" t="str">
        <f>VLOOKUP(D8,'Look-upSheet'!U1:W513,3,FALSE)</f>
        <v>JCV002</v>
      </c>
      <c r="E9" s="106" t="str">
        <f>VLOOKUP(E8,'Look-upSheet'!U1:W513,3,FALSE)</f>
        <v>GAV002</v>
      </c>
      <c r="F9" s="106" t="e">
        <f>VLOOKUP(F8,'Look-upSheet'!U1:W513,3,FALSE)</f>
        <v>#N/A</v>
      </c>
      <c r="G9" s="106" t="e">
        <f>VLOOKUP(G8,'Look-upSheet'!Z1:AB512,3,FALSE)</f>
        <v>#N/A</v>
      </c>
      <c r="H9" s="106" t="e">
        <f>VLOOKUP(H8,'Look-upSheet'!AA1:AC512,3,FALSE)</f>
        <v>#N/A</v>
      </c>
      <c r="I9" s="106" t="e">
        <f>VLOOKUP(I8,'Look-upSheet'!AB1:AD512,3,FALSE)</f>
        <v>#N/A</v>
      </c>
      <c r="J9" s="106" t="e">
        <f>VLOOKUP(J8,'Look-upSheet'!AC1:AE512,3,FALSE)</f>
        <v>#N/A</v>
      </c>
      <c r="K9" s="539"/>
    </row>
    <row r="10" spans="1:11" ht="32.25" customHeight="1" thickBot="1">
      <c r="A10" s="5" t="s">
        <v>10</v>
      </c>
      <c r="B10" s="145">
        <v>1</v>
      </c>
      <c r="C10" s="2"/>
      <c r="D10" s="2"/>
      <c r="E10" s="2"/>
      <c r="F10" s="2"/>
      <c r="G10" s="2"/>
      <c r="H10" s="2"/>
      <c r="I10" s="2"/>
      <c r="J10" s="2"/>
      <c r="K10" s="228"/>
    </row>
    <row r="11" spans="1:11" ht="15.75" thickBot="1">
      <c r="A11" s="94" t="s">
        <v>11</v>
      </c>
      <c r="B11" s="95"/>
      <c r="C11" s="96"/>
      <c r="D11" s="96"/>
      <c r="E11" s="96"/>
      <c r="F11" s="96"/>
      <c r="G11" s="96"/>
      <c r="H11" s="96"/>
      <c r="I11" s="96"/>
      <c r="J11" s="96"/>
      <c r="K11" s="229"/>
    </row>
    <row r="12" spans="1:11">
      <c r="A12" s="97" t="s">
        <v>12</v>
      </c>
      <c r="B12" s="98"/>
      <c r="C12" s="99"/>
      <c r="D12" s="99"/>
      <c r="E12" s="99"/>
      <c r="F12" s="99"/>
      <c r="G12" s="99"/>
      <c r="H12" s="99"/>
      <c r="I12" s="99"/>
      <c r="J12" s="212"/>
      <c r="K12" s="230"/>
    </row>
    <row r="13" spans="1:11">
      <c r="A13" s="100" t="s">
        <v>13</v>
      </c>
      <c r="B13" s="101"/>
      <c r="C13" s="102"/>
      <c r="D13" s="102"/>
      <c r="E13" s="102"/>
      <c r="F13" s="102"/>
      <c r="G13" s="102"/>
      <c r="H13" s="102"/>
      <c r="I13" s="102"/>
      <c r="J13" s="213"/>
      <c r="K13" s="231"/>
    </row>
    <row r="14" spans="1:11">
      <c r="A14" s="100" t="s">
        <v>14</v>
      </c>
      <c r="B14" s="101"/>
      <c r="C14" s="102"/>
      <c r="D14" s="102"/>
      <c r="E14" s="102"/>
      <c r="F14" s="102"/>
      <c r="G14" s="102"/>
      <c r="H14" s="102"/>
      <c r="I14" s="102"/>
      <c r="J14" s="213"/>
      <c r="K14" s="231"/>
    </row>
    <row r="15" spans="1:11">
      <c r="A15" s="100" t="s">
        <v>15</v>
      </c>
      <c r="B15" s="101"/>
      <c r="C15" s="102"/>
      <c r="D15" s="102"/>
      <c r="E15" s="102"/>
      <c r="F15" s="102"/>
      <c r="G15" s="102"/>
      <c r="H15" s="102"/>
      <c r="I15" s="102"/>
      <c r="J15" s="213"/>
      <c r="K15" s="231"/>
    </row>
    <row r="16" spans="1:11">
      <c r="A16" s="100" t="s">
        <v>16</v>
      </c>
      <c r="B16" s="101"/>
      <c r="C16" s="102"/>
      <c r="D16" s="102"/>
      <c r="E16" s="102"/>
      <c r="F16" s="102"/>
      <c r="G16" s="102"/>
      <c r="H16" s="102"/>
      <c r="I16" s="102"/>
      <c r="J16" s="213"/>
      <c r="K16" s="231"/>
    </row>
    <row r="17" spans="1:11">
      <c r="A17" s="100" t="s">
        <v>17</v>
      </c>
      <c r="B17" s="101"/>
      <c r="C17" s="102"/>
      <c r="D17" s="102"/>
      <c r="E17" s="102"/>
      <c r="F17" s="102"/>
      <c r="G17" s="102"/>
      <c r="H17" s="102"/>
      <c r="I17" s="102"/>
      <c r="J17" s="213"/>
      <c r="K17" s="231"/>
    </row>
    <row r="18" spans="1:11">
      <c r="A18" s="100" t="s">
        <v>18</v>
      </c>
      <c r="B18" s="101"/>
      <c r="C18" s="102"/>
      <c r="D18" s="102"/>
      <c r="E18" s="102"/>
      <c r="F18" s="102"/>
      <c r="G18" s="102"/>
      <c r="H18" s="102"/>
      <c r="I18" s="102"/>
      <c r="J18" s="213"/>
      <c r="K18" s="231"/>
    </row>
    <row r="19" spans="1:11" ht="17.25" customHeight="1" thickBot="1">
      <c r="A19" s="103" t="s">
        <v>19</v>
      </c>
      <c r="B19" s="104"/>
      <c r="C19" s="105"/>
      <c r="D19" s="105"/>
      <c r="E19" s="105"/>
      <c r="F19" s="105"/>
      <c r="G19" s="105"/>
      <c r="H19" s="105"/>
      <c r="I19" s="105"/>
      <c r="J19" s="214"/>
      <c r="K19" s="232"/>
    </row>
    <row r="20" spans="1:11" ht="15.75" thickBot="1">
      <c r="A20" s="383" t="s">
        <v>20</v>
      </c>
      <c r="B20" s="10"/>
      <c r="C20" s="10"/>
      <c r="D20" s="10"/>
      <c r="E20" s="10"/>
      <c r="F20" s="10"/>
      <c r="G20" s="10"/>
      <c r="H20" s="10"/>
      <c r="I20" s="10"/>
      <c r="J20" s="10"/>
      <c r="K20" s="241"/>
    </row>
    <row r="21" spans="1:11">
      <c r="A21" s="116" t="s">
        <v>392</v>
      </c>
      <c r="B21" s="23">
        <v>20</v>
      </c>
      <c r="C21" s="23">
        <v>20</v>
      </c>
      <c r="D21" s="23">
        <v>20</v>
      </c>
      <c r="E21" s="23">
        <v>20</v>
      </c>
      <c r="F21" s="108"/>
      <c r="G21" s="108"/>
      <c r="H21" s="108"/>
      <c r="I21" s="108"/>
      <c r="J21" s="216"/>
      <c r="K21" s="235"/>
    </row>
    <row r="22" spans="1:11">
      <c r="A22" s="116" t="s">
        <v>393</v>
      </c>
      <c r="B22" s="23">
        <v>20</v>
      </c>
      <c r="C22" s="23">
        <v>20</v>
      </c>
      <c r="D22" s="23">
        <v>20</v>
      </c>
      <c r="E22" s="23">
        <v>20</v>
      </c>
      <c r="F22" s="108"/>
      <c r="G22" s="108"/>
      <c r="H22" s="108"/>
      <c r="I22" s="108"/>
      <c r="J22" s="216"/>
      <c r="K22" s="235"/>
    </row>
    <row r="23" spans="1:11">
      <c r="A23" s="116" t="s">
        <v>394</v>
      </c>
      <c r="B23" s="23">
        <v>20</v>
      </c>
      <c r="C23" s="23">
        <v>20</v>
      </c>
      <c r="D23" s="23">
        <v>20</v>
      </c>
      <c r="E23" s="23">
        <v>20</v>
      </c>
      <c r="F23" s="108"/>
      <c r="G23" s="108"/>
      <c r="H23" s="108"/>
      <c r="I23" s="108"/>
      <c r="J23" s="216"/>
      <c r="K23" s="235"/>
    </row>
    <row r="24" spans="1:11">
      <c r="A24" s="116" t="s">
        <v>395</v>
      </c>
      <c r="B24" s="23">
        <v>20</v>
      </c>
      <c r="C24" s="23">
        <v>20</v>
      </c>
      <c r="D24" s="23">
        <v>20</v>
      </c>
      <c r="E24" s="23">
        <v>20</v>
      </c>
      <c r="F24" s="108"/>
      <c r="G24" s="108"/>
      <c r="H24" s="108"/>
      <c r="I24" s="108"/>
      <c r="J24" s="216"/>
      <c r="K24" s="235"/>
    </row>
    <row r="25" spans="1:11">
      <c r="A25" s="116" t="s">
        <v>396</v>
      </c>
      <c r="B25" s="23">
        <v>20</v>
      </c>
      <c r="C25" s="23">
        <v>20</v>
      </c>
      <c r="D25" s="23">
        <v>20</v>
      </c>
      <c r="E25" s="23">
        <v>20</v>
      </c>
      <c r="F25" s="108"/>
      <c r="G25" s="108"/>
      <c r="H25" s="108"/>
      <c r="I25" s="108"/>
      <c r="J25" s="216"/>
      <c r="K25" s="235"/>
    </row>
    <row r="26" spans="1:11">
      <c r="A26" s="116" t="s">
        <v>397</v>
      </c>
      <c r="B26" s="23"/>
      <c r="C26" s="108"/>
      <c r="D26" s="108"/>
      <c r="E26" s="108"/>
      <c r="F26" s="108"/>
      <c r="G26" s="108"/>
      <c r="H26" s="108"/>
      <c r="I26" s="108"/>
      <c r="J26" s="216"/>
      <c r="K26" s="235"/>
    </row>
    <row r="27" spans="1:11">
      <c r="A27" s="116" t="s">
        <v>398</v>
      </c>
      <c r="B27" s="23"/>
      <c r="C27" s="108"/>
      <c r="D27" s="108"/>
      <c r="E27" s="108"/>
      <c r="F27" s="108"/>
      <c r="G27" s="108"/>
      <c r="H27" s="108"/>
      <c r="I27" s="108"/>
      <c r="J27" s="216"/>
      <c r="K27" s="235"/>
    </row>
    <row r="28" spans="1:11">
      <c r="A28" s="116" t="s">
        <v>399</v>
      </c>
      <c r="B28" s="23"/>
      <c r="C28" s="108"/>
      <c r="D28" s="108"/>
      <c r="E28" s="108"/>
      <c r="F28" s="108"/>
      <c r="G28" s="108"/>
      <c r="H28" s="108"/>
      <c r="I28" s="108"/>
      <c r="J28" s="216"/>
      <c r="K28" s="235"/>
    </row>
    <row r="29" spans="1:11">
      <c r="A29" s="116" t="s">
        <v>400</v>
      </c>
      <c r="B29" s="23"/>
      <c r="C29" s="108"/>
      <c r="D29" s="108"/>
      <c r="E29" s="108"/>
      <c r="F29" s="108"/>
      <c r="G29" s="108"/>
      <c r="H29" s="108"/>
      <c r="I29" s="108"/>
      <c r="J29" s="216"/>
      <c r="K29" s="235"/>
    </row>
    <row r="30" spans="1:11">
      <c r="A30" s="114" t="s">
        <v>401</v>
      </c>
      <c r="B30" s="28"/>
      <c r="C30" s="109"/>
      <c r="D30" s="109"/>
      <c r="E30" s="109"/>
      <c r="F30" s="109"/>
      <c r="G30" s="109"/>
      <c r="H30" s="109"/>
      <c r="I30" s="109"/>
      <c r="J30" s="217"/>
      <c r="K30" s="236"/>
    </row>
    <row r="31" spans="1:11">
      <c r="A31" s="114" t="s">
        <v>401</v>
      </c>
      <c r="B31" s="28"/>
      <c r="C31" s="109"/>
      <c r="D31" s="109"/>
      <c r="E31" s="109"/>
      <c r="F31" s="109"/>
      <c r="G31" s="109"/>
      <c r="H31" s="109"/>
      <c r="I31" s="109"/>
      <c r="J31" s="217"/>
      <c r="K31" s="236"/>
    </row>
    <row r="32" spans="1:11">
      <c r="A32" s="114" t="s">
        <v>401</v>
      </c>
      <c r="B32" s="28"/>
      <c r="C32" s="109"/>
      <c r="D32" s="109"/>
      <c r="E32" s="109"/>
      <c r="F32" s="109"/>
      <c r="G32" s="109"/>
      <c r="H32" s="109"/>
      <c r="I32" s="109"/>
      <c r="J32" s="217"/>
      <c r="K32" s="236"/>
    </row>
    <row r="33" spans="1:11" ht="15.75" thickBot="1">
      <c r="A33" s="114" t="s">
        <v>401</v>
      </c>
      <c r="B33" s="28"/>
      <c r="C33" s="109"/>
      <c r="D33" s="109"/>
      <c r="E33" s="109"/>
      <c r="F33" s="109"/>
      <c r="G33" s="109"/>
      <c r="H33" s="109"/>
      <c r="I33" s="109"/>
      <c r="J33" s="217"/>
      <c r="K33" s="236"/>
    </row>
    <row r="34" spans="1:11">
      <c r="A34" s="526" t="s">
        <v>21</v>
      </c>
      <c r="B34" s="13"/>
      <c r="C34" s="14"/>
      <c r="D34" s="14"/>
      <c r="E34" s="14"/>
      <c r="F34" s="14"/>
      <c r="G34" s="14"/>
      <c r="H34" s="14"/>
      <c r="I34" s="14"/>
      <c r="J34" s="14"/>
      <c r="K34" s="237"/>
    </row>
    <row r="35" spans="1:11" ht="18.75" customHeight="1" thickBot="1">
      <c r="A35" s="527"/>
      <c r="B35" s="16"/>
      <c r="C35" s="17"/>
      <c r="D35" s="17"/>
      <c r="E35" s="17"/>
      <c r="F35" s="17"/>
      <c r="G35" s="17"/>
      <c r="H35" s="17"/>
      <c r="I35" s="17"/>
      <c r="J35" s="17"/>
      <c r="K35" s="238"/>
    </row>
    <row r="36" spans="1:11" ht="15.75" thickBot="1">
      <c r="A36" s="9" t="s">
        <v>22</v>
      </c>
      <c r="B36" s="10"/>
      <c r="C36" s="10"/>
      <c r="D36" s="10"/>
      <c r="E36" s="10"/>
      <c r="F36" s="10"/>
      <c r="G36" s="10"/>
      <c r="H36" s="10"/>
      <c r="I36" s="10"/>
      <c r="J36" s="10"/>
      <c r="K36" s="241"/>
    </row>
    <row r="37" spans="1:11" ht="15.75" thickBot="1">
      <c r="A37" s="11" t="s">
        <v>23</v>
      </c>
      <c r="B37" s="327">
        <v>284425</v>
      </c>
      <c r="C37" s="327">
        <v>35790</v>
      </c>
      <c r="D37" s="327"/>
      <c r="E37" s="375">
        <v>13750</v>
      </c>
      <c r="F37" s="375"/>
      <c r="G37" s="375"/>
      <c r="H37" s="375"/>
      <c r="I37" s="375"/>
      <c r="J37" s="375"/>
      <c r="K37" s="376"/>
    </row>
    <row r="38" spans="1:11" ht="15.75" thickBot="1">
      <c r="A38" s="11" t="s">
        <v>24</v>
      </c>
      <c r="B38" s="327">
        <v>23035</v>
      </c>
      <c r="C38" s="327">
        <v>0</v>
      </c>
      <c r="D38" s="327"/>
      <c r="E38" s="375"/>
      <c r="F38" s="375"/>
      <c r="G38" s="375"/>
      <c r="H38" s="375"/>
      <c r="I38" s="375"/>
      <c r="J38" s="375"/>
      <c r="K38" s="376"/>
    </row>
    <row r="39" spans="1:11" ht="15.75" thickBot="1">
      <c r="A39" s="9" t="s">
        <v>25</v>
      </c>
      <c r="B39" s="327"/>
      <c r="C39" s="327"/>
      <c r="D39" s="327"/>
      <c r="E39" s="375"/>
      <c r="F39" s="375"/>
      <c r="G39" s="375"/>
      <c r="H39" s="375"/>
      <c r="I39" s="375"/>
      <c r="J39" s="375"/>
      <c r="K39" s="376"/>
    </row>
    <row r="40" spans="1:11" ht="15.75" thickBot="1">
      <c r="A40" s="9" t="s">
        <v>26</v>
      </c>
      <c r="B40" s="327"/>
      <c r="C40" s="327">
        <v>110000</v>
      </c>
      <c r="D40" s="327"/>
      <c r="E40" s="375"/>
      <c r="F40" s="375"/>
      <c r="G40" s="375"/>
      <c r="H40" s="375"/>
      <c r="I40" s="375"/>
      <c r="J40" s="375"/>
      <c r="K40" s="376"/>
    </row>
    <row r="41" spans="1:11" ht="15.75" thickBot="1">
      <c r="A41" s="9" t="s">
        <v>27</v>
      </c>
      <c r="B41" s="327"/>
      <c r="C41" s="327"/>
      <c r="D41" s="327"/>
      <c r="E41" s="375"/>
      <c r="F41" s="375"/>
      <c r="G41" s="375"/>
      <c r="H41" s="375"/>
      <c r="I41" s="375"/>
      <c r="J41" s="375"/>
      <c r="K41" s="376"/>
    </row>
    <row r="42" spans="1:11" ht="15.75" thickBot="1">
      <c r="A42" s="11" t="s">
        <v>28</v>
      </c>
      <c r="B42" s="327"/>
      <c r="C42" s="327"/>
      <c r="D42" s="327"/>
      <c r="E42" s="375"/>
      <c r="F42" s="375"/>
      <c r="G42" s="375"/>
      <c r="H42" s="375"/>
      <c r="I42" s="375"/>
      <c r="J42" s="375"/>
      <c r="K42" s="376"/>
    </row>
    <row r="43" spans="1:11" ht="15.75" thickBot="1">
      <c r="A43" s="11" t="s">
        <v>29</v>
      </c>
      <c r="B43" s="327">
        <v>3000</v>
      </c>
      <c r="C43" s="327"/>
      <c r="D43" s="327"/>
      <c r="E43" s="375"/>
      <c r="F43" s="375"/>
      <c r="G43" s="375"/>
      <c r="H43" s="375"/>
      <c r="I43" s="375"/>
      <c r="J43" s="375"/>
      <c r="K43" s="376"/>
    </row>
    <row r="44" spans="1:11" ht="15.75" thickBot="1">
      <c r="A44" s="11" t="s">
        <v>30</v>
      </c>
      <c r="B44" s="327">
        <v>132886</v>
      </c>
      <c r="C44" s="327">
        <v>30229</v>
      </c>
      <c r="D44" s="327">
        <v>5000</v>
      </c>
      <c r="E44" s="375"/>
      <c r="F44" s="375"/>
      <c r="G44" s="375"/>
      <c r="H44" s="375"/>
      <c r="I44" s="375"/>
      <c r="J44" s="375"/>
      <c r="K44" s="376"/>
    </row>
    <row r="45" spans="1:11" ht="15.75" thickBot="1">
      <c r="A45" s="9" t="s">
        <v>31</v>
      </c>
      <c r="B45" s="327">
        <v>10500</v>
      </c>
      <c r="C45" s="327">
        <v>3900</v>
      </c>
      <c r="D45" s="327"/>
      <c r="E45" s="375"/>
      <c r="F45" s="375"/>
      <c r="G45" s="375"/>
      <c r="H45" s="375"/>
      <c r="I45" s="375"/>
      <c r="J45" s="375"/>
      <c r="K45" s="376"/>
    </row>
    <row r="46" spans="1:11" ht="15.75" thickBot="1">
      <c r="A46" s="9" t="s">
        <v>32</v>
      </c>
      <c r="B46" s="327"/>
      <c r="C46" s="327"/>
      <c r="D46" s="327"/>
      <c r="E46" s="375"/>
      <c r="F46" s="375"/>
      <c r="G46" s="375"/>
      <c r="H46" s="375"/>
      <c r="I46" s="375"/>
      <c r="J46" s="375"/>
      <c r="K46" s="376"/>
    </row>
    <row r="47" spans="1:11" ht="15.75" thickBot="1">
      <c r="A47" s="9" t="s">
        <v>33</v>
      </c>
      <c r="B47" s="327">
        <f>SUM(B37:B46)</f>
        <v>453846</v>
      </c>
      <c r="C47" s="327">
        <f>SUM(C37:C46)</f>
        <v>179919</v>
      </c>
      <c r="D47" s="327">
        <f>SUM(D37:D46)</f>
        <v>5000</v>
      </c>
      <c r="E47" s="327">
        <f>SUM(E37:E46)</f>
        <v>13750</v>
      </c>
      <c r="F47" s="375"/>
      <c r="G47" s="375"/>
      <c r="H47" s="375"/>
      <c r="I47" s="375"/>
      <c r="J47" s="375"/>
      <c r="K47" s="376"/>
    </row>
    <row r="48" spans="1:11" ht="15.75" thickBot="1">
      <c r="A48" s="9" t="s">
        <v>34</v>
      </c>
      <c r="B48" s="379">
        <f>(B47*0.17)+3808.13+0.17*C40+0.07*D47+0.02*E47</f>
        <v>100286.95000000001</v>
      </c>
      <c r="C48" s="379">
        <f>(C47*0.15)-(0.15*C40)</f>
        <v>10487.849999999999</v>
      </c>
      <c r="D48" s="327">
        <f>D47*0.1</f>
        <v>500</v>
      </c>
      <c r="E48" s="327">
        <f>E47*0.15</f>
        <v>2062.5</v>
      </c>
      <c r="F48" s="375"/>
      <c r="G48" s="375"/>
      <c r="H48" s="375"/>
      <c r="I48" s="375"/>
      <c r="J48" s="375"/>
      <c r="K48" s="376"/>
    </row>
    <row r="49" spans="1:11" ht="15.75" thickBot="1">
      <c r="A49" s="9" t="s">
        <v>35</v>
      </c>
      <c r="B49" s="327">
        <f>SUM(B47:B48)</f>
        <v>554132.94999999995</v>
      </c>
      <c r="C49" s="327">
        <f>SUM(C47:C48)</f>
        <v>190406.85</v>
      </c>
      <c r="D49" s="327">
        <f>SUM(D47:D48)</f>
        <v>5500</v>
      </c>
      <c r="E49" s="327">
        <f>SUM(E47:E48)</f>
        <v>15812.5</v>
      </c>
      <c r="F49" s="375"/>
      <c r="G49" s="375"/>
      <c r="H49" s="375"/>
      <c r="I49" s="375"/>
      <c r="J49" s="375"/>
      <c r="K49" s="376"/>
    </row>
    <row r="50" spans="1:11">
      <c r="A50" s="526" t="s">
        <v>36</v>
      </c>
      <c r="B50" s="13"/>
      <c r="C50" s="14"/>
      <c r="D50" s="14"/>
      <c r="E50" s="14"/>
      <c r="F50" s="14"/>
      <c r="G50" s="14"/>
      <c r="H50" s="15"/>
      <c r="I50" s="15"/>
      <c r="J50" s="15"/>
      <c r="K50" s="237"/>
    </row>
    <row r="51" spans="1:11" ht="18.75" customHeight="1" thickBot="1">
      <c r="A51" s="528"/>
      <c r="B51" s="25"/>
      <c r="C51" s="26"/>
      <c r="D51" s="26"/>
      <c r="E51" s="26"/>
      <c r="F51" s="26"/>
      <c r="G51" s="26"/>
      <c r="H51" s="27"/>
      <c r="I51" s="27"/>
      <c r="J51" s="27"/>
      <c r="K51" s="239"/>
    </row>
    <row r="52" spans="1:11" s="303" customFormat="1" ht="15.75" thickBot="1">
      <c r="A52" s="306" t="s">
        <v>711</v>
      </c>
      <c r="B52" s="496">
        <v>22</v>
      </c>
      <c r="C52" s="505">
        <v>0</v>
      </c>
      <c r="D52" s="505">
        <v>0</v>
      </c>
      <c r="E52" s="505">
        <v>0</v>
      </c>
      <c r="F52" s="333"/>
      <c r="G52" s="333"/>
      <c r="H52" s="333"/>
      <c r="I52" s="333"/>
      <c r="J52" s="369"/>
      <c r="K52" s="370"/>
    </row>
    <row r="53" spans="1:11" s="303" customFormat="1" ht="15.75" thickBot="1">
      <c r="A53" s="306" t="s">
        <v>741</v>
      </c>
      <c r="B53" s="497">
        <v>22</v>
      </c>
      <c r="C53" s="514">
        <v>22</v>
      </c>
      <c r="D53" s="514">
        <v>0</v>
      </c>
      <c r="E53" s="514">
        <v>0</v>
      </c>
      <c r="F53" s="365"/>
      <c r="G53" s="365"/>
      <c r="H53" s="365"/>
      <c r="I53" s="365"/>
      <c r="J53" s="371"/>
      <c r="K53" s="372"/>
    </row>
    <row r="54" spans="1:11" s="303" customFormat="1" ht="15.75" thickBot="1">
      <c r="A54" s="306" t="s">
        <v>742</v>
      </c>
      <c r="B54" s="497">
        <v>132</v>
      </c>
      <c r="C54" s="514">
        <v>44</v>
      </c>
      <c r="D54" s="514">
        <v>0</v>
      </c>
      <c r="E54" s="514">
        <v>0</v>
      </c>
      <c r="F54" s="365"/>
      <c r="G54" s="365"/>
      <c r="H54" s="365"/>
      <c r="I54" s="365"/>
      <c r="J54" s="371"/>
      <c r="K54" s="372"/>
    </row>
    <row r="55" spans="1:11" s="303" customFormat="1" ht="15.75" thickBot="1">
      <c r="A55" s="306" t="s">
        <v>743</v>
      </c>
      <c r="B55" s="497">
        <v>110</v>
      </c>
      <c r="C55" s="514">
        <v>0</v>
      </c>
      <c r="D55" s="514">
        <v>0</v>
      </c>
      <c r="E55" s="514">
        <v>0</v>
      </c>
      <c r="F55" s="365"/>
      <c r="G55" s="365"/>
      <c r="H55" s="365"/>
      <c r="I55" s="365"/>
      <c r="J55" s="371"/>
      <c r="K55" s="372"/>
    </row>
    <row r="56" spans="1:11" s="303" customFormat="1" ht="15.75" thickBot="1">
      <c r="A56" s="306" t="s">
        <v>744</v>
      </c>
      <c r="B56" s="497">
        <v>154</v>
      </c>
      <c r="C56" s="514">
        <v>22</v>
      </c>
      <c r="D56" s="514">
        <v>0</v>
      </c>
      <c r="E56" s="514">
        <v>0</v>
      </c>
      <c r="F56" s="365"/>
      <c r="G56" s="365"/>
      <c r="H56" s="365"/>
      <c r="I56" s="365"/>
      <c r="J56" s="371"/>
      <c r="K56" s="372"/>
    </row>
    <row r="57" spans="1:11" s="303" customFormat="1" ht="15.75" thickBot="1">
      <c r="A57" s="306" t="s">
        <v>745</v>
      </c>
      <c r="B57" s="497">
        <v>110</v>
      </c>
      <c r="C57" s="514">
        <v>0</v>
      </c>
      <c r="D57" s="514">
        <v>0</v>
      </c>
      <c r="E57" s="514">
        <v>110</v>
      </c>
      <c r="F57" s="365"/>
      <c r="G57" s="365"/>
      <c r="H57" s="365"/>
      <c r="I57" s="365"/>
      <c r="J57" s="371"/>
      <c r="K57" s="372"/>
    </row>
    <row r="58" spans="1:11" s="303" customFormat="1" ht="15.75" thickBot="1">
      <c r="A58" s="306" t="s">
        <v>746</v>
      </c>
      <c r="B58" s="497">
        <v>176</v>
      </c>
      <c r="C58" s="514">
        <v>0</v>
      </c>
      <c r="D58" s="514">
        <v>0</v>
      </c>
      <c r="E58" s="514">
        <v>0</v>
      </c>
      <c r="F58" s="365"/>
      <c r="G58" s="365"/>
      <c r="H58" s="365"/>
      <c r="I58" s="365"/>
      <c r="J58" s="371"/>
      <c r="K58" s="372" t="s">
        <v>755</v>
      </c>
    </row>
    <row r="59" spans="1:11" s="303" customFormat="1" ht="15.75" thickBot="1">
      <c r="A59" s="306"/>
      <c r="B59" s="368"/>
      <c r="C59" s="317"/>
      <c r="D59" s="521"/>
      <c r="E59" s="317"/>
      <c r="F59" s="317"/>
      <c r="G59" s="317"/>
      <c r="H59" s="317"/>
      <c r="I59" s="317"/>
      <c r="J59" s="318"/>
      <c r="K59" s="235"/>
    </row>
    <row r="60" spans="1:11" s="303" customFormat="1" ht="15.75" thickBot="1">
      <c r="A60" s="306"/>
      <c r="B60" s="319"/>
      <c r="C60" s="317"/>
      <c r="D60" s="317"/>
      <c r="E60" s="317"/>
      <c r="F60" s="317"/>
      <c r="G60" s="317"/>
      <c r="H60" s="317"/>
      <c r="I60" s="317"/>
      <c r="J60" s="318"/>
      <c r="K60" s="235"/>
    </row>
    <row r="61" spans="1:11">
      <c r="A61" s="306"/>
      <c r="B61" s="33"/>
      <c r="C61" s="29"/>
      <c r="D61" s="29"/>
      <c r="E61" s="29"/>
      <c r="F61" s="29"/>
      <c r="G61" s="29"/>
      <c r="H61" s="29"/>
      <c r="I61" s="29"/>
      <c r="J61" s="219"/>
      <c r="K61" s="244"/>
    </row>
    <row r="63" spans="1:11">
      <c r="A63" s="81" t="s">
        <v>37</v>
      </c>
      <c r="B63" s="81"/>
      <c r="C63" s="81"/>
      <c r="D63" s="81"/>
      <c r="E63" s="81"/>
      <c r="F63" s="81"/>
      <c r="G63" s="81"/>
    </row>
    <row r="64" spans="1:11">
      <c r="A64" s="81" t="s">
        <v>38</v>
      </c>
      <c r="B64" s="81"/>
      <c r="C64" s="81"/>
      <c r="D64" s="81"/>
      <c r="E64" s="81"/>
      <c r="F64" s="81"/>
      <c r="G64" s="81"/>
    </row>
    <row r="65" spans="1:11" ht="15.75" thickBot="1">
      <c r="A65" s="81" t="s">
        <v>402</v>
      </c>
      <c r="B65" s="81"/>
      <c r="C65" s="81"/>
      <c r="D65" s="81"/>
      <c r="E65" s="81"/>
      <c r="F65" s="81"/>
      <c r="G65" s="81"/>
    </row>
    <row r="66" spans="1:11" ht="60.75" thickBot="1">
      <c r="A66" s="41" t="s">
        <v>406</v>
      </c>
      <c r="B66" s="41" t="s">
        <v>404</v>
      </c>
      <c r="C66" s="43" t="s">
        <v>474</v>
      </c>
      <c r="D66" s="44" t="s">
        <v>39</v>
      </c>
      <c r="E66" s="44" t="s">
        <v>40</v>
      </c>
      <c r="F66" s="42" t="s">
        <v>41</v>
      </c>
      <c r="G66" s="80" t="s">
        <v>42</v>
      </c>
      <c r="H66" s="80" t="s">
        <v>405</v>
      </c>
      <c r="I66" s="117" t="s">
        <v>403</v>
      </c>
      <c r="J66" s="117"/>
      <c r="K66" s="246" t="s">
        <v>205</v>
      </c>
    </row>
    <row r="67" spans="1:11">
      <c r="A67" s="91" t="s">
        <v>374</v>
      </c>
      <c r="B67" s="110"/>
      <c r="C67" s="51"/>
      <c r="D67" s="52"/>
      <c r="E67" s="52"/>
      <c r="F67" s="52"/>
      <c r="G67" s="53"/>
      <c r="H67" s="53"/>
      <c r="I67" s="118"/>
      <c r="J67" s="118"/>
      <c r="K67" s="247"/>
    </row>
    <row r="68" spans="1:11" s="301" customFormat="1" ht="80.099999999999994" customHeight="1">
      <c r="A68" s="297" t="s">
        <v>695</v>
      </c>
      <c r="B68" s="295" t="s">
        <v>194</v>
      </c>
      <c r="C68" s="294" t="s">
        <v>427</v>
      </c>
      <c r="D68" s="295" t="s">
        <v>195</v>
      </c>
      <c r="E68" s="295" t="s">
        <v>194</v>
      </c>
      <c r="F68" s="295" t="s">
        <v>195</v>
      </c>
      <c r="G68" s="295" t="s">
        <v>194</v>
      </c>
      <c r="H68" s="296" t="s">
        <v>203</v>
      </c>
      <c r="I68" s="298"/>
      <c r="J68" s="298"/>
      <c r="K68" s="296" t="s">
        <v>207</v>
      </c>
    </row>
    <row r="69" spans="1:11" ht="15.75" thickBot="1">
      <c r="A69" s="49"/>
      <c r="B69" s="127"/>
      <c r="C69" s="134"/>
      <c r="D69" s="127"/>
      <c r="E69" s="127"/>
      <c r="F69" s="127"/>
      <c r="G69" s="127"/>
      <c r="H69" s="60"/>
      <c r="I69" s="120"/>
      <c r="J69" s="120"/>
      <c r="K69" s="249"/>
    </row>
    <row r="70" spans="1:11" hidden="1">
      <c r="A70" s="49"/>
      <c r="B70" s="127"/>
      <c r="C70" s="134"/>
      <c r="D70" s="127"/>
      <c r="E70" s="127"/>
      <c r="F70" s="127"/>
      <c r="G70" s="127"/>
      <c r="H70" s="60"/>
      <c r="I70" s="120"/>
      <c r="J70" s="120"/>
      <c r="K70" s="249"/>
    </row>
    <row r="71" spans="1:11" hidden="1">
      <c r="A71" s="49"/>
      <c r="B71" s="127"/>
      <c r="C71" s="134"/>
      <c r="D71" s="127"/>
      <c r="E71" s="127"/>
      <c r="F71" s="127"/>
      <c r="G71" s="127"/>
      <c r="H71" s="60"/>
      <c r="I71" s="120"/>
      <c r="J71" s="120"/>
      <c r="K71" s="249"/>
    </row>
    <row r="72" spans="1:11" hidden="1">
      <c r="A72" s="49"/>
      <c r="B72" s="127"/>
      <c r="C72" s="134"/>
      <c r="D72" s="127"/>
      <c r="E72" s="127"/>
      <c r="F72" s="127"/>
      <c r="G72" s="127"/>
      <c r="H72" s="60"/>
      <c r="I72" s="120"/>
      <c r="J72" s="120"/>
      <c r="K72" s="249"/>
    </row>
    <row r="73" spans="1:11" ht="15.75" hidden="1" thickBot="1">
      <c r="A73" s="50"/>
      <c r="B73" s="128"/>
      <c r="C73" s="135"/>
      <c r="D73" s="128"/>
      <c r="E73" s="128"/>
      <c r="F73" s="128"/>
      <c r="G73" s="128"/>
      <c r="H73" s="62"/>
      <c r="I73" s="121"/>
      <c r="J73" s="121"/>
      <c r="K73" s="250"/>
    </row>
    <row r="74" spans="1:11" ht="15.75" hidden="1" thickBot="1">
      <c r="A74" s="37" t="str">
        <f>C9</f>
        <v>GIZ009</v>
      </c>
      <c r="B74" s="111"/>
      <c r="C74" s="63"/>
      <c r="D74" s="64"/>
      <c r="E74" s="64"/>
      <c r="F74" s="64"/>
      <c r="G74" s="65"/>
      <c r="H74" s="65"/>
      <c r="I74" s="122"/>
      <c r="J74" s="122"/>
      <c r="K74" s="251"/>
    </row>
    <row r="75" spans="1:11" hidden="1">
      <c r="A75" s="48"/>
      <c r="B75" s="126"/>
      <c r="C75" s="136"/>
      <c r="D75" s="58"/>
      <c r="E75" s="58"/>
      <c r="F75" s="79"/>
      <c r="G75" s="59"/>
      <c r="H75" s="66"/>
      <c r="I75" s="123"/>
      <c r="J75" s="221"/>
      <c r="K75" s="248"/>
    </row>
    <row r="76" spans="1:11" hidden="1">
      <c r="A76" s="49"/>
      <c r="B76" s="127"/>
      <c r="C76" s="134"/>
      <c r="D76" s="57"/>
      <c r="E76" s="57"/>
      <c r="F76" s="77"/>
      <c r="G76" s="60"/>
      <c r="H76" s="60"/>
      <c r="I76" s="120"/>
      <c r="J76" s="120"/>
      <c r="K76" s="249"/>
    </row>
    <row r="77" spans="1:11" hidden="1">
      <c r="A77" s="49"/>
      <c r="B77" s="127"/>
      <c r="C77" s="134"/>
      <c r="D77" s="57"/>
      <c r="E77" s="57"/>
      <c r="F77" s="77"/>
      <c r="G77" s="60"/>
      <c r="H77" s="60"/>
      <c r="I77" s="120"/>
      <c r="J77" s="120"/>
      <c r="K77" s="249"/>
    </row>
    <row r="78" spans="1:11" hidden="1">
      <c r="A78" s="49"/>
      <c r="B78" s="127"/>
      <c r="C78" s="134"/>
      <c r="D78" s="57"/>
      <c r="E78" s="57"/>
      <c r="F78" s="77"/>
      <c r="G78" s="60"/>
      <c r="H78" s="60"/>
      <c r="I78" s="120"/>
      <c r="J78" s="120"/>
      <c r="K78" s="249"/>
    </row>
    <row r="79" spans="1:11" hidden="1">
      <c r="A79" s="49"/>
      <c r="B79" s="127"/>
      <c r="C79" s="134"/>
      <c r="D79" s="57"/>
      <c r="E79" s="57"/>
      <c r="F79" s="77"/>
      <c r="G79" s="60"/>
      <c r="H79" s="60"/>
      <c r="I79" s="120"/>
      <c r="J79" s="120"/>
      <c r="K79" s="249"/>
    </row>
    <row r="80" spans="1:11" ht="15.75" hidden="1" thickBot="1">
      <c r="A80" s="50"/>
      <c r="B80" s="128"/>
      <c r="C80" s="135"/>
      <c r="D80" s="61"/>
      <c r="E80" s="61"/>
      <c r="F80" s="78"/>
      <c r="G80" s="62"/>
      <c r="H80" s="62"/>
      <c r="I80" s="121"/>
      <c r="J80" s="121"/>
      <c r="K80" s="250"/>
    </row>
    <row r="81" spans="1:11" ht="15.75" hidden="1" thickBot="1">
      <c r="A81" s="1" t="str">
        <f>D9</f>
        <v>JCV002</v>
      </c>
      <c r="B81" s="112"/>
      <c r="C81" s="54"/>
      <c r="D81" s="55"/>
      <c r="E81" s="55"/>
      <c r="F81" s="55"/>
      <c r="G81" s="56"/>
      <c r="H81" s="56"/>
      <c r="I81" s="124"/>
      <c r="J81" s="124"/>
      <c r="K81" s="252"/>
    </row>
    <row r="82" spans="1:11" hidden="1">
      <c r="A82" s="38"/>
      <c r="B82" s="126"/>
      <c r="C82" s="136"/>
      <c r="D82" s="58"/>
      <c r="E82" s="58"/>
      <c r="F82" s="79"/>
      <c r="G82" s="59"/>
      <c r="H82" s="66"/>
      <c r="I82" s="123"/>
      <c r="J82" s="221"/>
      <c r="K82" s="248"/>
    </row>
    <row r="83" spans="1:11" hidden="1">
      <c r="A83" s="39"/>
      <c r="B83" s="127"/>
      <c r="C83" s="134"/>
      <c r="D83" s="57"/>
      <c r="E83" s="57"/>
      <c r="F83" s="77"/>
      <c r="G83" s="60"/>
      <c r="H83" s="60"/>
      <c r="I83" s="120"/>
      <c r="J83" s="120"/>
      <c r="K83" s="249"/>
    </row>
    <row r="84" spans="1:11" hidden="1">
      <c r="A84" s="39"/>
      <c r="B84" s="127"/>
      <c r="C84" s="134"/>
      <c r="D84" s="57"/>
      <c r="E84" s="57"/>
      <c r="F84" s="77"/>
      <c r="G84" s="60"/>
      <c r="H84" s="60"/>
      <c r="I84" s="120"/>
      <c r="J84" s="120"/>
      <c r="K84" s="249"/>
    </row>
    <row r="85" spans="1:11" hidden="1">
      <c r="A85" s="39"/>
      <c r="B85" s="127"/>
      <c r="C85" s="134"/>
      <c r="D85" s="57"/>
      <c r="E85" s="57"/>
      <c r="F85" s="77"/>
      <c r="G85" s="60"/>
      <c r="H85" s="60"/>
      <c r="I85" s="120"/>
      <c r="J85" s="120"/>
      <c r="K85" s="249"/>
    </row>
    <row r="86" spans="1:11" hidden="1">
      <c r="A86" s="39"/>
      <c r="B86" s="127"/>
      <c r="C86" s="134"/>
      <c r="D86" s="57"/>
      <c r="E86" s="57"/>
      <c r="F86" s="77"/>
      <c r="G86" s="60"/>
      <c r="H86" s="60"/>
      <c r="I86" s="120"/>
      <c r="J86" s="120"/>
      <c r="K86" s="249"/>
    </row>
    <row r="87" spans="1:11" ht="15.75" hidden="1" thickBot="1">
      <c r="A87" s="40"/>
      <c r="B87" s="128"/>
      <c r="C87" s="135"/>
      <c r="D87" s="61"/>
      <c r="E87" s="61"/>
      <c r="F87" s="78"/>
      <c r="G87" s="62"/>
      <c r="H87" s="62"/>
      <c r="I87" s="121"/>
      <c r="J87" s="121"/>
      <c r="K87" s="250"/>
    </row>
    <row r="88" spans="1:11" ht="15.75" hidden="1" thickBot="1">
      <c r="A88" s="1" t="str">
        <f>E9</f>
        <v>GAV002</v>
      </c>
      <c r="B88" s="113"/>
      <c r="C88" s="45"/>
      <c r="D88" s="46"/>
      <c r="E88" s="46"/>
      <c r="F88" s="46"/>
      <c r="G88" s="47"/>
      <c r="H88" s="47"/>
      <c r="I88" s="125"/>
      <c r="J88" s="125"/>
      <c r="K88" s="253"/>
    </row>
    <row r="89" spans="1:11" hidden="1">
      <c r="A89" s="38"/>
      <c r="B89" s="126"/>
      <c r="C89" s="136"/>
      <c r="D89" s="58"/>
      <c r="E89" s="58"/>
      <c r="F89" s="79"/>
      <c r="G89" s="59"/>
      <c r="H89" s="66"/>
      <c r="I89" s="123"/>
      <c r="J89" s="221"/>
      <c r="K89" s="248"/>
    </row>
    <row r="90" spans="1:11" hidden="1">
      <c r="A90" s="39"/>
      <c r="B90" s="127"/>
      <c r="C90" s="134"/>
      <c r="D90" s="57"/>
      <c r="E90" s="57"/>
      <c r="F90" s="77"/>
      <c r="G90" s="60"/>
      <c r="H90" s="60"/>
      <c r="I90" s="120"/>
      <c r="J90" s="120"/>
      <c r="K90" s="249"/>
    </row>
    <row r="91" spans="1:11" hidden="1">
      <c r="A91" s="39"/>
      <c r="B91" s="127"/>
      <c r="C91" s="134"/>
      <c r="D91" s="57"/>
      <c r="E91" s="57"/>
      <c r="F91" s="77"/>
      <c r="G91" s="60"/>
      <c r="H91" s="60"/>
      <c r="I91" s="120"/>
      <c r="J91" s="120"/>
      <c r="K91" s="249"/>
    </row>
    <row r="92" spans="1:11" hidden="1">
      <c r="A92" s="39"/>
      <c r="B92" s="127"/>
      <c r="C92" s="134"/>
      <c r="D92" s="57"/>
      <c r="E92" s="57"/>
      <c r="F92" s="77"/>
      <c r="G92" s="60"/>
      <c r="H92" s="60"/>
      <c r="I92" s="120"/>
      <c r="J92" s="120"/>
      <c r="K92" s="249"/>
    </row>
    <row r="93" spans="1:11" hidden="1">
      <c r="A93" s="39"/>
      <c r="B93" s="127"/>
      <c r="C93" s="134"/>
      <c r="D93" s="57"/>
      <c r="E93" s="57"/>
      <c r="F93" s="77"/>
      <c r="G93" s="60"/>
      <c r="H93" s="60"/>
      <c r="I93" s="120"/>
      <c r="J93" s="120"/>
      <c r="K93" s="249"/>
    </row>
    <row r="94" spans="1:11" ht="15.75" hidden="1" thickBot="1">
      <c r="A94" s="40"/>
      <c r="B94" s="128"/>
      <c r="C94" s="135"/>
      <c r="D94" s="61"/>
      <c r="E94" s="61"/>
      <c r="F94" s="78"/>
      <c r="G94" s="62"/>
      <c r="H94" s="62"/>
      <c r="I94" s="121"/>
      <c r="J94" s="121"/>
      <c r="K94" s="250"/>
    </row>
    <row r="95" spans="1:11" ht="15.75" hidden="1" thickBot="1">
      <c r="A95" s="1" t="e">
        <f>F9</f>
        <v>#N/A</v>
      </c>
      <c r="B95" s="113"/>
      <c r="C95" s="45"/>
      <c r="D95" s="46"/>
      <c r="E95" s="46"/>
      <c r="F95" s="46"/>
      <c r="G95" s="47"/>
      <c r="H95" s="47"/>
      <c r="I95" s="125"/>
      <c r="J95" s="125"/>
      <c r="K95" s="253"/>
    </row>
    <row r="96" spans="1:11" hidden="1">
      <c r="A96" s="38"/>
      <c r="B96" s="126"/>
      <c r="C96" s="136"/>
      <c r="D96" s="58"/>
      <c r="E96" s="58"/>
      <c r="F96" s="79"/>
      <c r="G96" s="59"/>
      <c r="H96" s="66"/>
      <c r="I96" s="123"/>
      <c r="J96" s="221"/>
      <c r="K96" s="248"/>
    </row>
    <row r="97" spans="1:11" hidden="1">
      <c r="A97" s="39"/>
      <c r="B97" s="127"/>
      <c r="C97" s="134"/>
      <c r="D97" s="57"/>
      <c r="E97" s="57"/>
      <c r="F97" s="77"/>
      <c r="G97" s="60"/>
      <c r="H97" s="60"/>
      <c r="I97" s="120"/>
      <c r="J97" s="120"/>
      <c r="K97" s="249"/>
    </row>
    <row r="98" spans="1:11" hidden="1">
      <c r="A98" s="39"/>
      <c r="B98" s="127"/>
      <c r="C98" s="134"/>
      <c r="D98" s="57"/>
      <c r="E98" s="57"/>
      <c r="F98" s="77"/>
      <c r="G98" s="60"/>
      <c r="H98" s="60"/>
      <c r="I98" s="120"/>
      <c r="J98" s="120"/>
      <c r="K98" s="249"/>
    </row>
    <row r="99" spans="1:11" hidden="1">
      <c r="A99" s="39"/>
      <c r="B99" s="127"/>
      <c r="C99" s="134"/>
      <c r="D99" s="57"/>
      <c r="E99" s="57"/>
      <c r="F99" s="77"/>
      <c r="G99" s="60"/>
      <c r="H99" s="60"/>
      <c r="I99" s="120"/>
      <c r="J99" s="120"/>
      <c r="K99" s="249"/>
    </row>
    <row r="100" spans="1:11" hidden="1">
      <c r="A100" s="39"/>
      <c r="B100" s="127"/>
      <c r="C100" s="134"/>
      <c r="D100" s="57"/>
      <c r="E100" s="57"/>
      <c r="F100" s="77"/>
      <c r="G100" s="60"/>
      <c r="H100" s="60"/>
      <c r="I100" s="120"/>
      <c r="J100" s="120"/>
      <c r="K100" s="249"/>
    </row>
    <row r="101" spans="1:11" ht="15.75" hidden="1" thickBot="1">
      <c r="A101" s="40"/>
      <c r="B101" s="128"/>
      <c r="C101" s="135"/>
      <c r="D101" s="61"/>
      <c r="E101" s="61"/>
      <c r="F101" s="78"/>
      <c r="G101" s="62"/>
      <c r="H101" s="62"/>
      <c r="I101" s="121"/>
      <c r="J101" s="121"/>
      <c r="K101" s="250"/>
    </row>
    <row r="102" spans="1:11" ht="15.75" hidden="1" thickBot="1">
      <c r="A102" s="1" t="e">
        <f>G9</f>
        <v>#N/A</v>
      </c>
      <c r="B102" s="113"/>
      <c r="C102" s="45"/>
      <c r="D102" s="46"/>
      <c r="E102" s="46"/>
      <c r="F102" s="46"/>
      <c r="G102" s="47"/>
      <c r="H102" s="47"/>
      <c r="I102" s="125"/>
      <c r="J102" s="125"/>
      <c r="K102" s="253"/>
    </row>
    <row r="103" spans="1:11" hidden="1">
      <c r="A103" s="38"/>
      <c r="B103" s="126"/>
      <c r="C103" s="136"/>
      <c r="D103" s="58"/>
      <c r="E103" s="58"/>
      <c r="F103" s="79"/>
      <c r="G103" s="59"/>
      <c r="H103" s="66"/>
      <c r="I103" s="123"/>
      <c r="J103" s="221"/>
      <c r="K103" s="248"/>
    </row>
    <row r="104" spans="1:11" hidden="1">
      <c r="A104" s="39"/>
      <c r="B104" s="127"/>
      <c r="C104" s="134"/>
      <c r="D104" s="57"/>
      <c r="E104" s="57"/>
      <c r="F104" s="77"/>
      <c r="G104" s="60"/>
      <c r="H104" s="60"/>
      <c r="I104" s="120"/>
      <c r="J104" s="120"/>
      <c r="K104" s="249"/>
    </row>
    <row r="105" spans="1:11" hidden="1">
      <c r="A105" s="39"/>
      <c r="B105" s="127"/>
      <c r="C105" s="134"/>
      <c r="D105" s="57"/>
      <c r="E105" s="57"/>
      <c r="F105" s="77"/>
      <c r="G105" s="60"/>
      <c r="H105" s="60"/>
      <c r="I105" s="120"/>
      <c r="J105" s="120"/>
      <c r="K105" s="249"/>
    </row>
    <row r="106" spans="1:11" hidden="1">
      <c r="A106" s="39"/>
      <c r="B106" s="127"/>
      <c r="C106" s="134"/>
      <c r="D106" s="57"/>
      <c r="E106" s="57"/>
      <c r="F106" s="77"/>
      <c r="G106" s="60"/>
      <c r="H106" s="60"/>
      <c r="I106" s="120"/>
      <c r="J106" s="120"/>
      <c r="K106" s="249"/>
    </row>
    <row r="107" spans="1:11" hidden="1">
      <c r="A107" s="39"/>
      <c r="B107" s="127"/>
      <c r="C107" s="134"/>
      <c r="D107" s="57"/>
      <c r="E107" s="57"/>
      <c r="F107" s="77"/>
      <c r="G107" s="60"/>
      <c r="H107" s="60"/>
      <c r="I107" s="120"/>
      <c r="J107" s="120"/>
      <c r="K107" s="249"/>
    </row>
    <row r="108" spans="1:11" ht="15.75" hidden="1" thickBot="1">
      <c r="A108" s="40"/>
      <c r="B108" s="128"/>
      <c r="C108" s="135"/>
      <c r="D108" s="61"/>
      <c r="E108" s="61"/>
      <c r="F108" s="78"/>
      <c r="G108" s="62"/>
      <c r="H108" s="62"/>
      <c r="I108" s="121"/>
      <c r="J108" s="121"/>
      <c r="K108" s="250"/>
    </row>
    <row r="109" spans="1:11" ht="15.75" hidden="1" thickBot="1">
      <c r="A109" s="1" t="e">
        <f>H9</f>
        <v>#N/A</v>
      </c>
      <c r="B109" s="113"/>
      <c r="C109" s="45"/>
      <c r="D109" s="46"/>
      <c r="E109" s="46"/>
      <c r="F109" s="46"/>
      <c r="G109" s="47"/>
      <c r="H109" s="47"/>
      <c r="I109" s="125"/>
      <c r="J109" s="125"/>
      <c r="K109" s="253"/>
    </row>
    <row r="110" spans="1:11" hidden="1">
      <c r="A110" s="38"/>
      <c r="B110" s="126"/>
      <c r="C110" s="136"/>
      <c r="D110" s="58"/>
      <c r="E110" s="58"/>
      <c r="F110" s="79"/>
      <c r="G110" s="59"/>
      <c r="H110" s="66"/>
      <c r="I110" s="123"/>
      <c r="J110" s="221"/>
      <c r="K110" s="248"/>
    </row>
    <row r="111" spans="1:11" hidden="1">
      <c r="A111" s="39"/>
      <c r="B111" s="127"/>
      <c r="C111" s="134"/>
      <c r="D111" s="57"/>
      <c r="E111" s="57"/>
      <c r="F111" s="77"/>
      <c r="G111" s="60"/>
      <c r="H111" s="60"/>
      <c r="I111" s="120"/>
      <c r="J111" s="120"/>
      <c r="K111" s="249"/>
    </row>
    <row r="112" spans="1:11" hidden="1">
      <c r="A112" s="39"/>
      <c r="B112" s="127"/>
      <c r="C112" s="134"/>
      <c r="D112" s="57"/>
      <c r="E112" s="57"/>
      <c r="F112" s="77"/>
      <c r="G112" s="60"/>
      <c r="H112" s="60"/>
      <c r="I112" s="120"/>
      <c r="J112" s="120"/>
      <c r="K112" s="249"/>
    </row>
    <row r="113" spans="1:11" hidden="1">
      <c r="A113" s="39"/>
      <c r="B113" s="127"/>
      <c r="C113" s="134"/>
      <c r="D113" s="57"/>
      <c r="E113" s="57"/>
      <c r="F113" s="77"/>
      <c r="G113" s="60"/>
      <c r="H113" s="60"/>
      <c r="I113" s="120"/>
      <c r="J113" s="120"/>
      <c r="K113" s="249"/>
    </row>
    <row r="114" spans="1:11" hidden="1">
      <c r="A114" s="39"/>
      <c r="B114" s="127"/>
      <c r="C114" s="134"/>
      <c r="D114" s="57"/>
      <c r="E114" s="57"/>
      <c r="F114" s="77"/>
      <c r="G114" s="60"/>
      <c r="H114" s="60"/>
      <c r="I114" s="120"/>
      <c r="J114" s="120"/>
      <c r="K114" s="249"/>
    </row>
    <row r="115" spans="1:11" ht="15.75" hidden="1" thickBot="1">
      <c r="A115" s="40"/>
      <c r="B115" s="128"/>
      <c r="C115" s="135"/>
      <c r="D115" s="61"/>
      <c r="E115" s="61"/>
      <c r="F115" s="78"/>
      <c r="G115" s="62"/>
      <c r="H115" s="62"/>
      <c r="I115" s="121"/>
      <c r="J115" s="121"/>
      <c r="K115" s="250"/>
    </row>
    <row r="116" spans="1:11" ht="15.75" hidden="1" thickBot="1">
      <c r="A116" s="1" t="e">
        <f>I9</f>
        <v>#N/A</v>
      </c>
      <c r="B116" s="113"/>
      <c r="C116" s="45"/>
      <c r="D116" s="46"/>
      <c r="E116" s="46"/>
      <c r="F116" s="46"/>
      <c r="G116" s="47"/>
      <c r="H116" s="47"/>
      <c r="I116" s="125"/>
      <c r="J116" s="125"/>
      <c r="K116" s="253"/>
    </row>
    <row r="117" spans="1:11" hidden="1">
      <c r="A117" s="38"/>
      <c r="B117" s="126"/>
      <c r="C117" s="136"/>
      <c r="D117" s="58"/>
      <c r="E117" s="58"/>
      <c r="F117" s="79"/>
      <c r="G117" s="59"/>
      <c r="H117" s="66"/>
      <c r="I117" s="123"/>
      <c r="J117" s="221"/>
      <c r="K117" s="248"/>
    </row>
    <row r="118" spans="1:11" hidden="1">
      <c r="A118" s="39"/>
      <c r="B118" s="127"/>
      <c r="C118" s="134"/>
      <c r="D118" s="57"/>
      <c r="E118" s="57"/>
      <c r="F118" s="77"/>
      <c r="G118" s="60"/>
      <c r="H118" s="60"/>
      <c r="I118" s="120"/>
      <c r="J118" s="120"/>
      <c r="K118" s="249"/>
    </row>
    <row r="119" spans="1:11" hidden="1">
      <c r="A119" s="39"/>
      <c r="B119" s="127"/>
      <c r="C119" s="134"/>
      <c r="D119" s="57"/>
      <c r="E119" s="57"/>
      <c r="F119" s="77"/>
      <c r="G119" s="60"/>
      <c r="H119" s="60"/>
      <c r="I119" s="120"/>
      <c r="J119" s="120"/>
      <c r="K119" s="249"/>
    </row>
    <row r="120" spans="1:11" hidden="1">
      <c r="A120" s="39"/>
      <c r="B120" s="127"/>
      <c r="C120" s="134"/>
      <c r="D120" s="57"/>
      <c r="E120" s="57"/>
      <c r="F120" s="77"/>
      <c r="G120" s="60"/>
      <c r="H120" s="60"/>
      <c r="I120" s="120"/>
      <c r="J120" s="120"/>
      <c r="K120" s="249"/>
    </row>
    <row r="121" spans="1:11" hidden="1">
      <c r="A121" s="39"/>
      <c r="B121" s="127"/>
      <c r="C121" s="134"/>
      <c r="D121" s="57"/>
      <c r="E121" s="57"/>
      <c r="F121" s="77"/>
      <c r="G121" s="60"/>
      <c r="H121" s="60"/>
      <c r="I121" s="120"/>
      <c r="J121" s="120"/>
      <c r="K121" s="249"/>
    </row>
    <row r="122" spans="1:11" ht="15.75" hidden="1" thickBot="1">
      <c r="A122" s="40"/>
      <c r="B122" s="128"/>
      <c r="C122" s="135"/>
      <c r="D122" s="61"/>
      <c r="E122" s="61"/>
      <c r="F122" s="78"/>
      <c r="G122" s="62"/>
      <c r="H122" s="62"/>
      <c r="I122" s="121"/>
      <c r="J122" s="121"/>
      <c r="K122" s="250"/>
    </row>
    <row r="123" spans="1:11" ht="15.75" hidden="1" thickBot="1">
      <c r="A123" s="1" t="e">
        <f>J9</f>
        <v>#N/A</v>
      </c>
      <c r="B123" s="113"/>
      <c r="C123" s="45"/>
      <c r="D123" s="46"/>
      <c r="E123" s="46"/>
      <c r="F123" s="46"/>
      <c r="G123" s="47"/>
      <c r="H123" s="47"/>
      <c r="I123" s="125"/>
      <c r="J123" s="125"/>
      <c r="K123" s="253"/>
    </row>
    <row r="124" spans="1:11">
      <c r="A124" s="38"/>
      <c r="B124" s="126"/>
      <c r="C124" s="136"/>
      <c r="D124" s="58"/>
      <c r="E124" s="58"/>
      <c r="F124" s="79"/>
      <c r="G124" s="59"/>
      <c r="H124" s="66"/>
      <c r="I124" s="123"/>
      <c r="J124" s="221"/>
      <c r="K124" s="248"/>
    </row>
    <row r="125" spans="1:11">
      <c r="A125" s="39"/>
      <c r="B125" s="127"/>
      <c r="C125" s="134"/>
      <c r="D125" s="57"/>
      <c r="E125" s="57"/>
      <c r="F125" s="77"/>
      <c r="G125" s="60"/>
      <c r="H125" s="60"/>
      <c r="I125" s="120"/>
      <c r="J125" s="120"/>
      <c r="K125" s="249"/>
    </row>
    <row r="126" spans="1:11">
      <c r="A126" s="39"/>
      <c r="B126" s="127"/>
      <c r="C126" s="134"/>
      <c r="D126" s="57"/>
      <c r="E126" s="57"/>
      <c r="F126" s="77"/>
      <c r="G126" s="60"/>
      <c r="H126" s="60"/>
      <c r="I126" s="120"/>
      <c r="J126" s="120"/>
      <c r="K126" s="249"/>
    </row>
    <row r="127" spans="1:11">
      <c r="A127" s="39"/>
      <c r="B127" s="127"/>
      <c r="C127" s="134"/>
      <c r="D127" s="57"/>
      <c r="E127" s="57"/>
      <c r="F127" s="77"/>
      <c r="G127" s="60"/>
      <c r="H127" s="60"/>
      <c r="I127" s="120"/>
      <c r="J127" s="120"/>
      <c r="K127" s="249"/>
    </row>
    <row r="128" spans="1:11">
      <c r="A128" s="39"/>
      <c r="B128" s="127"/>
      <c r="C128" s="134"/>
      <c r="D128" s="57"/>
      <c r="E128" s="57"/>
      <c r="F128" s="77"/>
      <c r="G128" s="60"/>
      <c r="H128" s="60"/>
      <c r="I128" s="120"/>
      <c r="J128" s="120"/>
      <c r="K128" s="249"/>
    </row>
    <row r="129" spans="1:11" ht="15.75" thickBot="1">
      <c r="A129" s="40"/>
      <c r="B129" s="128"/>
      <c r="C129" s="135"/>
      <c r="D129" s="61"/>
      <c r="E129" s="61"/>
      <c r="F129" s="78"/>
      <c r="G129" s="62"/>
      <c r="H129" s="62"/>
      <c r="I129" s="121"/>
      <c r="J129" s="121"/>
      <c r="K129" s="250"/>
    </row>
    <row r="130" spans="1:11">
      <c r="A130" s="81"/>
      <c r="B130" s="81"/>
      <c r="C130" s="81"/>
      <c r="D130" s="81"/>
      <c r="E130" s="81"/>
      <c r="F130" s="81"/>
      <c r="G130" s="81"/>
    </row>
  </sheetData>
  <mergeCells count="6">
    <mergeCell ref="A50:A51"/>
    <mergeCell ref="A7:A9"/>
    <mergeCell ref="B7:B9"/>
    <mergeCell ref="C7:K7"/>
    <mergeCell ref="K8:K9"/>
    <mergeCell ref="A34:A35"/>
  </mergeCells>
  <dataValidations count="4">
    <dataValidation type="whole" allowBlank="1" showInputMessage="1" showErrorMessage="1" sqref="B12:K19 C10:K10 B21:K33">
      <formula1>0</formula1>
      <formula2>100</formula2>
    </dataValidation>
    <dataValidation type="list" allowBlank="1" showInputMessage="1" showErrorMessage="1" sqref="H117:H122">
      <formula1>$AA$2:$AA$9</formula1>
    </dataValidation>
    <dataValidation type="list" allowBlank="1" showInputMessage="1" showErrorMessage="1" sqref="H75:H80 H110:H115 H103:H108 H96:H101 H89:H94 H82:H87">
      <formula1>$AA$2:$AA$12</formula1>
    </dataValidation>
    <dataValidation type="list" allowBlank="1" showInputMessage="1" showErrorMessage="1" sqref="K75:K80 K124:K129 K117:K122 K110:K115 K103:K108 K96:K101 K89:K94 K82:K87">
      <formula1>$AA$17:$AA$18</formula1>
    </dataValidation>
  </dataValidations>
  <pageMargins left="0.7" right="0.7" top="0.75" bottom="0.75" header="0.3" footer="0.3"/>
  <legacyDrawing r:id="rId1"/>
  <extLst>
    <ext xmlns:x14="http://schemas.microsoft.com/office/spreadsheetml/2009/9/main" uri="{CCE6A557-97BC-4b89-ADB6-D9C93CAAB3DF}">
      <x14:dataValidations xmlns:xm="http://schemas.microsoft.com/office/excel/2006/main" count="10">
        <x14:dataValidation type="list" allowBlank="1" showInputMessage="1" showErrorMessage="1">
          <x14:formula1>
            <xm:f>'Look-upSheet'!$O$2:$O$72</xm:f>
          </x14:formula1>
          <xm:sqref>B4</xm:sqref>
        </x14:dataValidation>
        <x14:dataValidation type="list" allowBlank="1" showInputMessage="1" showErrorMessage="1">
          <x14:formula1>
            <xm:f>'Look-upSheet'!$D$2:$D$25</xm:f>
          </x14:formula1>
          <xm:sqref>B3</xm:sqref>
        </x14:dataValidation>
        <x14:dataValidation type="list" allowBlank="1" showInputMessage="1" showErrorMessage="1">
          <x14:formula1>
            <xm:f>'Look-upSheet'!$B$2:$B$6</xm:f>
          </x14:formula1>
          <xm:sqref>B2</xm:sqref>
        </x14:dataValidation>
        <x14:dataValidation type="list" allowBlank="1" showInputMessage="1" showErrorMessage="1">
          <x14:formula1>
            <xm:f>'Look-upSheet'!$A$9:$A$15</xm:f>
          </x14:formula1>
          <xm:sqref>E2</xm:sqref>
        </x14:dataValidation>
        <x14:dataValidation type="list" allowBlank="1" showInputMessage="1" showErrorMessage="1">
          <x14:formula1>
            <xm:f>'Look-upSheet'!$Z$2:$Z$9</xm:f>
          </x14:formula1>
          <xm:sqref>H124:H129</xm:sqref>
        </x14:dataValidation>
        <x14:dataValidation type="list" allowBlank="1" showInputMessage="1" showErrorMessage="1">
          <x14:formula1>
            <xm:f>'Look-upSheet'!$Z$2:$Z$12</xm:f>
          </x14:formula1>
          <xm:sqref>H68:H73</xm:sqref>
        </x14:dataValidation>
        <x14:dataValidation type="list" allowBlank="1" showInputMessage="1" showErrorMessage="1">
          <x14:formula1>
            <xm:f>'Look-upSheet'!$Z$17:$Z$18</xm:f>
          </x14:formula1>
          <xm:sqref>K68:K73</xm:sqref>
        </x14:dataValidation>
        <x14:dataValidation type="list" allowBlank="1" showInputMessage="1" showErrorMessage="1">
          <x14:formula1>
            <xm:f>'Look-upSheet'!$K$2:$K$61</xm:f>
          </x14:formula1>
          <xm:sqref>C68:C73 C75:C80 C82:C87 C89:C94 C96:C101 C103:C108 C110:C115 C117:C122 C124:C129</xm:sqref>
        </x14:dataValidation>
        <x14:dataValidation type="list" allowBlank="1" showInputMessage="1" showErrorMessage="1">
          <x14:formula1>
            <xm:f>'Look-upSheet'!$A$19:$A$20</xm:f>
          </x14:formula1>
          <xm:sqref>B68:B73 D68:G73 B124:B129 B117:B122 B110:B115 B103:B108 B96:B101 B89:B94 B82:B87 B75:B80 D124:G129 D117:G122 D110:G115 D103:G108 D96:G101 D89:G94 D82:G87 D75:G80</xm:sqref>
        </x14:dataValidation>
        <x14:dataValidation type="list" allowBlank="1" showInputMessage="1" showErrorMessage="1">
          <x14:formula1>
            <xm:f>'Look-upSheet'!$U$2:$U$401</xm:f>
          </x14:formula1>
          <xm:sqref>C8:J8</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4"/>
  </sheetPr>
  <dimension ref="A1:K127"/>
  <sheetViews>
    <sheetView zoomScale="90" zoomScaleNormal="90" zoomScalePageLayoutView="90" workbookViewId="0">
      <pane ySplit="9" topLeftCell="A27" activePane="bottomLeft" state="frozen"/>
      <selection pane="bottomLeft" activeCell="A52" sqref="A52"/>
    </sheetView>
  </sheetViews>
  <sheetFormatPr defaultColWidth="8.85546875" defaultRowHeight="15"/>
  <cols>
    <col min="1" max="1" width="40.140625" style="3" customWidth="1"/>
    <col min="2" max="10" width="17.85546875" style="3" customWidth="1"/>
    <col min="11" max="11" width="17.85546875" style="240" customWidth="1"/>
    <col min="12" max="16384" width="8.85546875" style="3"/>
  </cols>
  <sheetData>
    <row r="1" spans="1:11">
      <c r="A1" s="6" t="s">
        <v>0</v>
      </c>
    </row>
    <row r="2" spans="1:11">
      <c r="A2" s="8" t="s">
        <v>384</v>
      </c>
      <c r="B2" s="92" t="s">
        <v>380</v>
      </c>
      <c r="D2" s="8" t="s">
        <v>385</v>
      </c>
      <c r="E2" s="92" t="s">
        <v>92</v>
      </c>
      <c r="F2" s="19"/>
    </row>
    <row r="3" spans="1:11">
      <c r="A3" s="8" t="s">
        <v>378</v>
      </c>
      <c r="B3" s="93" t="s">
        <v>71</v>
      </c>
      <c r="D3" s="8" t="s">
        <v>387</v>
      </c>
      <c r="E3" s="3" t="str">
        <f>VLOOKUP(B3,'Look-upSheet'!D1:G25,3,FALSE)</f>
        <v>Ulf Magnusson</v>
      </c>
      <c r="F3" s="7" t="s">
        <v>5</v>
      </c>
    </row>
    <row r="4" spans="1:11">
      <c r="A4" s="8" t="s">
        <v>377</v>
      </c>
      <c r="B4" s="92" t="s">
        <v>102</v>
      </c>
      <c r="D4" s="8" t="s">
        <v>196</v>
      </c>
      <c r="E4" s="3" t="str">
        <f>VLOOKUP(B4,'Look-upSheet'!O1:Q72,3,TRUE)</f>
        <v>Ulf Magnusson</v>
      </c>
      <c r="F4" s="7" t="s">
        <v>5</v>
      </c>
      <c r="G4" s="144" t="s">
        <v>4</v>
      </c>
      <c r="H4" s="143" t="s">
        <v>5</v>
      </c>
    </row>
    <row r="5" spans="1:11">
      <c r="A5" s="261" t="s">
        <v>410</v>
      </c>
      <c r="B5" s="261"/>
      <c r="C5" s="262"/>
      <c r="D5" s="263"/>
      <c r="E5" s="19"/>
    </row>
    <row r="6" spans="1:11" ht="9" customHeight="1" thickBot="1"/>
    <row r="7" spans="1:11" ht="15.75" customHeight="1" thickBot="1">
      <c r="A7" s="532" t="s">
        <v>6</v>
      </c>
      <c r="B7" s="535" t="s">
        <v>7</v>
      </c>
      <c r="C7" s="529" t="s">
        <v>8</v>
      </c>
      <c r="D7" s="530"/>
      <c r="E7" s="530"/>
      <c r="F7" s="530"/>
      <c r="G7" s="530"/>
      <c r="H7" s="530"/>
      <c r="I7" s="530"/>
      <c r="J7" s="530"/>
      <c r="K7" s="531"/>
    </row>
    <row r="8" spans="1:11" ht="30.75" thickBot="1">
      <c r="A8" s="533"/>
      <c r="B8" s="536"/>
      <c r="C8" s="106" t="s">
        <v>9</v>
      </c>
      <c r="D8" s="106" t="s">
        <v>9</v>
      </c>
      <c r="E8" s="106" t="s">
        <v>9</v>
      </c>
      <c r="F8" s="106" t="s">
        <v>9</v>
      </c>
      <c r="G8" s="106" t="s">
        <v>9</v>
      </c>
      <c r="H8" s="106" t="s">
        <v>9</v>
      </c>
      <c r="I8" s="106" t="s">
        <v>9</v>
      </c>
      <c r="J8" s="106" t="s">
        <v>9</v>
      </c>
      <c r="K8" s="538" t="s">
        <v>671</v>
      </c>
    </row>
    <row r="9" spans="1:11" ht="15.75" thickBot="1">
      <c r="A9" s="534"/>
      <c r="B9" s="537"/>
      <c r="C9" s="106" t="e">
        <f>VLOOKUP(C8,'Look-upSheet'!U1:W513,3,FALSE)</f>
        <v>#N/A</v>
      </c>
      <c r="D9" s="106" t="e">
        <f>VLOOKUP(D8,'Look-upSheet'!V1:X513,3,FALSE)</f>
        <v>#N/A</v>
      </c>
      <c r="E9" s="106" t="e">
        <f>VLOOKUP(E8,'Look-upSheet'!W1:Z512,3,FALSE)</f>
        <v>#N/A</v>
      </c>
      <c r="F9" s="106" t="e">
        <f>VLOOKUP(F8,'Look-upSheet'!X1:AA512,3,FALSE)</f>
        <v>#N/A</v>
      </c>
      <c r="G9" s="106" t="e">
        <f>VLOOKUP(G8,'Look-upSheet'!Z1:AB512,3,FALSE)</f>
        <v>#N/A</v>
      </c>
      <c r="H9" s="106" t="e">
        <f>VLOOKUP(H8,'Look-upSheet'!AA1:AC512,3,FALSE)</f>
        <v>#N/A</v>
      </c>
      <c r="I9" s="106" t="e">
        <f>VLOOKUP(I8,'Look-upSheet'!AB1:AD512,3,FALSE)</f>
        <v>#N/A</v>
      </c>
      <c r="J9" s="106" t="e">
        <f>VLOOKUP(J8,'Look-upSheet'!AC1:AE512,3,FALSE)</f>
        <v>#N/A</v>
      </c>
      <c r="K9" s="539"/>
    </row>
    <row r="10" spans="1:11" ht="32.25" customHeight="1" thickBot="1">
      <c r="A10" s="5" t="s">
        <v>10</v>
      </c>
      <c r="B10" s="145">
        <v>1</v>
      </c>
      <c r="C10" s="2"/>
      <c r="D10" s="2"/>
      <c r="E10" s="2"/>
      <c r="F10" s="2"/>
      <c r="G10" s="2"/>
      <c r="H10" s="2"/>
      <c r="I10" s="2"/>
      <c r="J10" s="2"/>
      <c r="K10" s="228"/>
    </row>
    <row r="11" spans="1:11" ht="15.75" thickBot="1">
      <c r="A11" s="94" t="s">
        <v>11</v>
      </c>
      <c r="B11" s="95"/>
      <c r="C11" s="96"/>
      <c r="D11" s="96"/>
      <c r="E11" s="96"/>
      <c r="F11" s="96"/>
      <c r="G11" s="96"/>
      <c r="H11" s="96"/>
      <c r="I11" s="96"/>
      <c r="J11" s="96"/>
      <c r="K11" s="229"/>
    </row>
    <row r="12" spans="1:11">
      <c r="A12" s="97" t="s">
        <v>12</v>
      </c>
      <c r="B12" s="98"/>
      <c r="C12" s="99"/>
      <c r="D12" s="99"/>
      <c r="E12" s="99"/>
      <c r="F12" s="99"/>
      <c r="G12" s="99"/>
      <c r="H12" s="99"/>
      <c r="I12" s="99"/>
      <c r="J12" s="212"/>
      <c r="K12" s="230"/>
    </row>
    <row r="13" spans="1:11">
      <c r="A13" s="100" t="s">
        <v>13</v>
      </c>
      <c r="B13" s="101"/>
      <c r="C13" s="102"/>
      <c r="D13" s="102"/>
      <c r="E13" s="102"/>
      <c r="F13" s="102"/>
      <c r="G13" s="102"/>
      <c r="H13" s="102"/>
      <c r="I13" s="102"/>
      <c r="J13" s="213"/>
      <c r="K13" s="231"/>
    </row>
    <row r="14" spans="1:11">
      <c r="A14" s="100" t="s">
        <v>14</v>
      </c>
      <c r="B14" s="101"/>
      <c r="C14" s="102"/>
      <c r="D14" s="102"/>
      <c r="E14" s="102"/>
      <c r="F14" s="102"/>
      <c r="G14" s="102"/>
      <c r="H14" s="102"/>
      <c r="I14" s="102"/>
      <c r="J14" s="213"/>
      <c r="K14" s="231"/>
    </row>
    <row r="15" spans="1:11">
      <c r="A15" s="100" t="s">
        <v>15</v>
      </c>
      <c r="B15" s="101"/>
      <c r="C15" s="102"/>
      <c r="D15" s="102"/>
      <c r="E15" s="102"/>
      <c r="F15" s="102"/>
      <c r="G15" s="102"/>
      <c r="H15" s="102"/>
      <c r="I15" s="102"/>
      <c r="J15" s="213"/>
      <c r="K15" s="231"/>
    </row>
    <row r="16" spans="1:11">
      <c r="A16" s="100" t="s">
        <v>16</v>
      </c>
      <c r="B16" s="101"/>
      <c r="C16" s="102"/>
      <c r="D16" s="102"/>
      <c r="E16" s="102"/>
      <c r="F16" s="102"/>
      <c r="G16" s="102"/>
      <c r="H16" s="102"/>
      <c r="I16" s="102"/>
      <c r="J16" s="213"/>
      <c r="K16" s="231"/>
    </row>
    <row r="17" spans="1:11">
      <c r="A17" s="100" t="s">
        <v>17</v>
      </c>
      <c r="B17" s="101"/>
      <c r="C17" s="102"/>
      <c r="D17" s="102"/>
      <c r="E17" s="102"/>
      <c r="F17" s="102"/>
      <c r="G17" s="102"/>
      <c r="H17" s="102"/>
      <c r="I17" s="102"/>
      <c r="J17" s="213"/>
      <c r="K17" s="231"/>
    </row>
    <row r="18" spans="1:11">
      <c r="A18" s="100" t="s">
        <v>18</v>
      </c>
      <c r="B18" s="101"/>
      <c r="C18" s="102"/>
      <c r="D18" s="102"/>
      <c r="E18" s="102"/>
      <c r="F18" s="102"/>
      <c r="G18" s="102"/>
      <c r="H18" s="102"/>
      <c r="I18" s="102"/>
      <c r="J18" s="213"/>
      <c r="K18" s="231"/>
    </row>
    <row r="19" spans="1:11" ht="17.25" customHeight="1" thickBot="1">
      <c r="A19" s="103" t="s">
        <v>19</v>
      </c>
      <c r="B19" s="104"/>
      <c r="C19" s="105"/>
      <c r="D19" s="105"/>
      <c r="E19" s="105"/>
      <c r="F19" s="105"/>
      <c r="G19" s="105"/>
      <c r="H19" s="105"/>
      <c r="I19" s="105"/>
      <c r="J19" s="214"/>
      <c r="K19" s="232"/>
    </row>
    <row r="20" spans="1:11" ht="15.75" thickBot="1">
      <c r="A20" s="5" t="s">
        <v>20</v>
      </c>
      <c r="B20" s="21"/>
      <c r="C20" s="24"/>
      <c r="D20" s="24"/>
      <c r="E20" s="24"/>
      <c r="F20" s="24"/>
      <c r="G20" s="24"/>
      <c r="H20" s="24"/>
      <c r="I20" s="24"/>
      <c r="J20" s="24"/>
      <c r="K20" s="233"/>
    </row>
    <row r="21" spans="1:11">
      <c r="A21" s="115" t="s">
        <v>392</v>
      </c>
      <c r="B21" s="22"/>
      <c r="C21" s="107"/>
      <c r="D21" s="107"/>
      <c r="E21" s="107"/>
      <c r="F21" s="107"/>
      <c r="G21" s="107"/>
      <c r="H21" s="107"/>
      <c r="I21" s="107"/>
      <c r="J21" s="215"/>
      <c r="K21" s="234"/>
    </row>
    <row r="22" spans="1:11">
      <c r="A22" s="116" t="s">
        <v>393</v>
      </c>
      <c r="B22" s="23"/>
      <c r="C22" s="108"/>
      <c r="D22" s="108"/>
      <c r="E22" s="108"/>
      <c r="F22" s="108"/>
      <c r="G22" s="108"/>
      <c r="H22" s="108"/>
      <c r="I22" s="108"/>
      <c r="J22" s="216"/>
      <c r="K22" s="235"/>
    </row>
    <row r="23" spans="1:11">
      <c r="A23" s="116" t="s">
        <v>394</v>
      </c>
      <c r="B23" s="23"/>
      <c r="C23" s="108"/>
      <c r="D23" s="108"/>
      <c r="E23" s="108"/>
      <c r="F23" s="108"/>
      <c r="G23" s="108"/>
      <c r="H23" s="108"/>
      <c r="I23" s="108"/>
      <c r="J23" s="216"/>
      <c r="K23" s="235"/>
    </row>
    <row r="24" spans="1:11">
      <c r="A24" s="116" t="s">
        <v>395</v>
      </c>
      <c r="B24" s="23"/>
      <c r="C24" s="108"/>
      <c r="D24" s="108"/>
      <c r="E24" s="108"/>
      <c r="F24" s="108"/>
      <c r="G24" s="108"/>
      <c r="H24" s="108"/>
      <c r="I24" s="108"/>
      <c r="J24" s="216"/>
      <c r="K24" s="235"/>
    </row>
    <row r="25" spans="1:11">
      <c r="A25" s="116" t="s">
        <v>396</v>
      </c>
      <c r="B25" s="23"/>
      <c r="C25" s="108"/>
      <c r="D25" s="108"/>
      <c r="E25" s="108"/>
      <c r="F25" s="108"/>
      <c r="G25" s="108"/>
      <c r="H25" s="108"/>
      <c r="I25" s="108"/>
      <c r="J25" s="216"/>
      <c r="K25" s="235"/>
    </row>
    <row r="26" spans="1:11">
      <c r="A26" s="116" t="s">
        <v>397</v>
      </c>
      <c r="B26" s="23"/>
      <c r="C26" s="108"/>
      <c r="D26" s="108"/>
      <c r="E26" s="108"/>
      <c r="F26" s="108"/>
      <c r="G26" s="108"/>
      <c r="H26" s="108"/>
      <c r="I26" s="108"/>
      <c r="J26" s="216"/>
      <c r="K26" s="235"/>
    </row>
    <row r="27" spans="1:11">
      <c r="A27" s="116" t="s">
        <v>398</v>
      </c>
      <c r="B27" s="23"/>
      <c r="C27" s="108"/>
      <c r="D27" s="108"/>
      <c r="E27" s="108"/>
      <c r="F27" s="108"/>
      <c r="G27" s="108"/>
      <c r="H27" s="108"/>
      <c r="I27" s="108"/>
      <c r="J27" s="216"/>
      <c r="K27" s="235"/>
    </row>
    <row r="28" spans="1:11">
      <c r="A28" s="116" t="s">
        <v>399</v>
      </c>
      <c r="B28" s="23"/>
      <c r="C28" s="108"/>
      <c r="D28" s="108"/>
      <c r="E28" s="108"/>
      <c r="F28" s="108"/>
      <c r="G28" s="108"/>
      <c r="H28" s="108"/>
      <c r="I28" s="108"/>
      <c r="J28" s="216"/>
      <c r="K28" s="235"/>
    </row>
    <row r="29" spans="1:11">
      <c r="A29" s="116" t="s">
        <v>400</v>
      </c>
      <c r="B29" s="23"/>
      <c r="C29" s="108"/>
      <c r="D29" s="108"/>
      <c r="E29" s="108"/>
      <c r="F29" s="108"/>
      <c r="G29" s="108"/>
      <c r="H29" s="108"/>
      <c r="I29" s="108"/>
      <c r="J29" s="216"/>
      <c r="K29" s="235"/>
    </row>
    <row r="30" spans="1:11">
      <c r="A30" s="114" t="s">
        <v>401</v>
      </c>
      <c r="B30" s="28"/>
      <c r="C30" s="109"/>
      <c r="D30" s="109"/>
      <c r="E30" s="109"/>
      <c r="F30" s="109"/>
      <c r="G30" s="109"/>
      <c r="H30" s="109"/>
      <c r="I30" s="109"/>
      <c r="J30" s="217"/>
      <c r="K30" s="236"/>
    </row>
    <row r="31" spans="1:11">
      <c r="A31" s="114" t="s">
        <v>401</v>
      </c>
      <c r="B31" s="28"/>
      <c r="C31" s="109"/>
      <c r="D31" s="109"/>
      <c r="E31" s="109"/>
      <c r="F31" s="109"/>
      <c r="G31" s="109"/>
      <c r="H31" s="109"/>
      <c r="I31" s="109"/>
      <c r="J31" s="217"/>
      <c r="K31" s="236"/>
    </row>
    <row r="32" spans="1:11">
      <c r="A32" s="114" t="s">
        <v>401</v>
      </c>
      <c r="B32" s="28"/>
      <c r="C32" s="109"/>
      <c r="D32" s="109"/>
      <c r="E32" s="109"/>
      <c r="F32" s="109"/>
      <c r="G32" s="109"/>
      <c r="H32" s="109"/>
      <c r="I32" s="109"/>
      <c r="J32" s="217"/>
      <c r="K32" s="236"/>
    </row>
    <row r="33" spans="1:11" ht="15.75" thickBot="1">
      <c r="A33" s="114" t="s">
        <v>401</v>
      </c>
      <c r="B33" s="28"/>
      <c r="C33" s="109"/>
      <c r="D33" s="109"/>
      <c r="E33" s="109"/>
      <c r="F33" s="109"/>
      <c r="G33" s="109"/>
      <c r="H33" s="109"/>
      <c r="I33" s="109"/>
      <c r="J33" s="217"/>
      <c r="K33" s="236"/>
    </row>
    <row r="34" spans="1:11">
      <c r="A34" s="526" t="s">
        <v>21</v>
      </c>
      <c r="B34" s="13"/>
      <c r="C34" s="14"/>
      <c r="D34" s="14"/>
      <c r="E34" s="14"/>
      <c r="F34" s="14"/>
      <c r="G34" s="14"/>
      <c r="H34" s="14"/>
      <c r="I34" s="14"/>
      <c r="J34" s="14"/>
      <c r="K34" s="237"/>
    </row>
    <row r="35" spans="1:11" ht="18.75" customHeight="1" thickBot="1">
      <c r="A35" s="527"/>
      <c r="B35" s="16"/>
      <c r="C35" s="17"/>
      <c r="D35" s="17"/>
      <c r="E35" s="17"/>
      <c r="F35" s="17"/>
      <c r="G35" s="17"/>
      <c r="H35" s="17"/>
      <c r="I35" s="17"/>
      <c r="J35" s="17"/>
      <c r="K35" s="238"/>
    </row>
    <row r="36" spans="1:11" ht="15.75" thickBot="1">
      <c r="A36" s="9" t="s">
        <v>22</v>
      </c>
      <c r="B36" s="10"/>
      <c r="C36" s="10"/>
      <c r="D36" s="10"/>
      <c r="E36" s="10"/>
      <c r="F36" s="10"/>
      <c r="G36" s="10"/>
      <c r="H36" s="10"/>
      <c r="I36" s="10"/>
      <c r="J36" s="10"/>
      <c r="K36" s="241"/>
    </row>
    <row r="37" spans="1:11" ht="15.75" thickBot="1">
      <c r="A37" s="11" t="s">
        <v>23</v>
      </c>
      <c r="B37" s="12"/>
      <c r="C37" s="12"/>
      <c r="D37" s="12"/>
      <c r="E37" s="12"/>
      <c r="F37" s="12"/>
      <c r="G37" s="12"/>
      <c r="H37" s="12"/>
      <c r="I37" s="12"/>
      <c r="J37" s="12"/>
      <c r="K37" s="242"/>
    </row>
    <row r="38" spans="1:11" ht="15.75" thickBot="1">
      <c r="A38" s="11" t="s">
        <v>24</v>
      </c>
      <c r="B38" s="12"/>
      <c r="C38" s="12"/>
      <c r="D38" s="12"/>
      <c r="E38" s="12"/>
      <c r="F38" s="12"/>
      <c r="G38" s="12"/>
      <c r="H38" s="12"/>
      <c r="I38" s="12"/>
      <c r="J38" s="12"/>
      <c r="K38" s="242"/>
    </row>
    <row r="39" spans="1:11" ht="15.75" thickBot="1">
      <c r="A39" s="9" t="s">
        <v>25</v>
      </c>
      <c r="B39" s="12"/>
      <c r="C39" s="12"/>
      <c r="D39" s="12"/>
      <c r="E39" s="12"/>
      <c r="F39" s="12"/>
      <c r="G39" s="12"/>
      <c r="H39" s="12"/>
      <c r="I39" s="12"/>
      <c r="J39" s="12"/>
      <c r="K39" s="242"/>
    </row>
    <row r="40" spans="1:11" ht="15.75" thickBot="1">
      <c r="A40" s="9" t="s">
        <v>26</v>
      </c>
      <c r="B40" s="12"/>
      <c r="C40" s="12"/>
      <c r="D40" s="12"/>
      <c r="E40" s="12"/>
      <c r="F40" s="12"/>
      <c r="G40" s="12"/>
      <c r="H40" s="12"/>
      <c r="I40" s="12"/>
      <c r="J40" s="12"/>
      <c r="K40" s="242"/>
    </row>
    <row r="41" spans="1:11" ht="15.75" thickBot="1">
      <c r="A41" s="9" t="s">
        <v>27</v>
      </c>
      <c r="B41" s="12"/>
      <c r="C41" s="12"/>
      <c r="D41" s="12"/>
      <c r="E41" s="12"/>
      <c r="F41" s="12"/>
      <c r="G41" s="12"/>
      <c r="H41" s="12"/>
      <c r="I41" s="12"/>
      <c r="J41" s="12"/>
      <c r="K41" s="242"/>
    </row>
    <row r="42" spans="1:11" ht="15.75" thickBot="1">
      <c r="A42" s="11" t="s">
        <v>28</v>
      </c>
      <c r="B42" s="12"/>
      <c r="C42" s="12"/>
      <c r="D42" s="12"/>
      <c r="E42" s="12"/>
      <c r="F42" s="12"/>
      <c r="G42" s="12"/>
      <c r="H42" s="12"/>
      <c r="I42" s="12"/>
      <c r="J42" s="12"/>
      <c r="K42" s="242"/>
    </row>
    <row r="43" spans="1:11" ht="15.75" thickBot="1">
      <c r="A43" s="11" t="s">
        <v>29</v>
      </c>
      <c r="B43" s="12"/>
      <c r="C43" s="12"/>
      <c r="D43" s="12"/>
      <c r="E43" s="12"/>
      <c r="F43" s="12"/>
      <c r="G43" s="12"/>
      <c r="H43" s="12"/>
      <c r="I43" s="12"/>
      <c r="J43" s="12"/>
      <c r="K43" s="242"/>
    </row>
    <row r="44" spans="1:11" ht="15.75" thickBot="1">
      <c r="A44" s="11" t="s">
        <v>30</v>
      </c>
      <c r="B44" s="12"/>
      <c r="C44" s="12"/>
      <c r="D44" s="12"/>
      <c r="E44" s="12"/>
      <c r="F44" s="12"/>
      <c r="G44" s="12"/>
      <c r="H44" s="12"/>
      <c r="I44" s="12"/>
      <c r="J44" s="12"/>
      <c r="K44" s="242"/>
    </row>
    <row r="45" spans="1:11" ht="15.75" thickBot="1">
      <c r="A45" s="9" t="s">
        <v>31</v>
      </c>
      <c r="B45" s="12"/>
      <c r="C45" s="12"/>
      <c r="D45" s="12"/>
      <c r="E45" s="12"/>
      <c r="F45" s="12"/>
      <c r="G45" s="12"/>
      <c r="H45" s="12"/>
      <c r="I45" s="12"/>
      <c r="J45" s="12"/>
      <c r="K45" s="242"/>
    </row>
    <row r="46" spans="1:11" ht="15.75" thickBot="1">
      <c r="A46" s="9" t="s">
        <v>32</v>
      </c>
      <c r="B46" s="12"/>
      <c r="C46" s="12"/>
      <c r="D46" s="12"/>
      <c r="E46" s="12"/>
      <c r="F46" s="12"/>
      <c r="G46" s="12"/>
      <c r="H46" s="12"/>
      <c r="I46" s="12"/>
      <c r="J46" s="12"/>
      <c r="K46" s="242"/>
    </row>
    <row r="47" spans="1:11" ht="15.75" thickBot="1">
      <c r="A47" s="9" t="s">
        <v>33</v>
      </c>
      <c r="B47" s="12"/>
      <c r="C47" s="12"/>
      <c r="D47" s="12"/>
      <c r="E47" s="12"/>
      <c r="F47" s="12"/>
      <c r="G47" s="12"/>
      <c r="H47" s="12"/>
      <c r="I47" s="12"/>
      <c r="J47" s="12"/>
      <c r="K47" s="242"/>
    </row>
    <row r="48" spans="1:11" ht="15.75" thickBot="1">
      <c r="A48" s="9" t="s">
        <v>34</v>
      </c>
      <c r="B48" s="12"/>
      <c r="C48" s="12"/>
      <c r="D48" s="12"/>
      <c r="E48" s="12"/>
      <c r="F48" s="12"/>
      <c r="G48" s="12"/>
      <c r="H48" s="12"/>
      <c r="I48" s="12"/>
      <c r="J48" s="12"/>
      <c r="K48" s="242"/>
    </row>
    <row r="49" spans="1:11" ht="15.75" thickBot="1">
      <c r="A49" s="9" t="s">
        <v>35</v>
      </c>
      <c r="B49" s="12"/>
      <c r="C49" s="12"/>
      <c r="D49" s="12"/>
      <c r="E49" s="12"/>
      <c r="F49" s="12"/>
      <c r="G49" s="12"/>
      <c r="H49" s="12"/>
      <c r="I49" s="12"/>
      <c r="J49" s="12"/>
      <c r="K49" s="242"/>
    </row>
    <row r="50" spans="1:11">
      <c r="A50" s="526" t="s">
        <v>36</v>
      </c>
      <c r="B50" s="13"/>
      <c r="C50" s="14"/>
      <c r="D50" s="14"/>
      <c r="E50" s="14"/>
      <c r="F50" s="14"/>
      <c r="G50" s="14"/>
      <c r="H50" s="15"/>
      <c r="I50" s="15"/>
      <c r="J50" s="15"/>
      <c r="K50" s="237"/>
    </row>
    <row r="51" spans="1:11" ht="18.75" customHeight="1" thickBot="1">
      <c r="A51" s="528"/>
      <c r="B51" s="25"/>
      <c r="C51" s="26"/>
      <c r="D51" s="26"/>
      <c r="E51" s="26"/>
      <c r="F51" s="26"/>
      <c r="G51" s="26"/>
      <c r="H51" s="27"/>
      <c r="I51" s="27"/>
      <c r="J51" s="27"/>
      <c r="K51" s="239"/>
    </row>
    <row r="52" spans="1:11" ht="15.75" thickBot="1">
      <c r="A52" s="35" t="s">
        <v>476</v>
      </c>
      <c r="B52" s="32"/>
      <c r="C52" s="30"/>
      <c r="D52" s="30"/>
      <c r="E52" s="30"/>
      <c r="F52" s="30"/>
      <c r="G52" s="30"/>
      <c r="H52" s="30"/>
      <c r="I52" s="30"/>
      <c r="J52" s="218"/>
      <c r="K52" s="243"/>
    </row>
    <row r="53" spans="1:11" ht="15.75" thickBot="1">
      <c r="A53" s="35" t="s">
        <v>476</v>
      </c>
      <c r="B53" s="33"/>
      <c r="C53" s="29"/>
      <c r="D53" s="29"/>
      <c r="E53" s="29"/>
      <c r="F53" s="29"/>
      <c r="G53" s="29"/>
      <c r="H53" s="29"/>
      <c r="I53" s="29"/>
      <c r="J53" s="219"/>
      <c r="K53" s="244"/>
    </row>
    <row r="54" spans="1:11" ht="15.75" thickBot="1">
      <c r="A54" s="35" t="s">
        <v>476</v>
      </c>
      <c r="B54" s="33"/>
      <c r="C54" s="29"/>
      <c r="D54" s="29"/>
      <c r="E54" s="29"/>
      <c r="F54" s="29"/>
      <c r="G54" s="29"/>
      <c r="H54" s="29"/>
      <c r="I54" s="29"/>
      <c r="J54" s="219"/>
      <c r="K54" s="244"/>
    </row>
    <row r="55" spans="1:11" ht="15.75" thickBot="1">
      <c r="A55" s="35" t="s">
        <v>476</v>
      </c>
      <c r="B55" s="33"/>
      <c r="C55" s="29"/>
      <c r="D55" s="29"/>
      <c r="E55" s="29"/>
      <c r="F55" s="29"/>
      <c r="G55" s="29"/>
      <c r="H55" s="29"/>
      <c r="I55" s="29"/>
      <c r="J55" s="219"/>
      <c r="K55" s="244"/>
    </row>
    <row r="56" spans="1:11" ht="15.75" thickBot="1">
      <c r="A56" s="35" t="s">
        <v>476</v>
      </c>
      <c r="B56" s="33"/>
      <c r="C56" s="29"/>
      <c r="D56" s="29"/>
      <c r="E56" s="29"/>
      <c r="F56" s="29"/>
      <c r="G56" s="29"/>
      <c r="H56" s="29"/>
      <c r="I56" s="29"/>
      <c r="J56" s="219"/>
      <c r="K56" s="244"/>
    </row>
    <row r="57" spans="1:11">
      <c r="A57" s="35" t="s">
        <v>476</v>
      </c>
      <c r="B57" s="33"/>
      <c r="C57" s="29"/>
      <c r="D57" s="29"/>
      <c r="E57" s="29"/>
      <c r="F57" s="29"/>
      <c r="G57" s="29"/>
      <c r="H57" s="29"/>
      <c r="I57" s="29"/>
      <c r="J57" s="219"/>
      <c r="K57" s="244"/>
    </row>
    <row r="58" spans="1:11" ht="15.75" thickBot="1">
      <c r="A58" s="36" t="s">
        <v>475</v>
      </c>
      <c r="B58" s="34"/>
      <c r="C58" s="31"/>
      <c r="D58" s="31"/>
      <c r="E58" s="31"/>
      <c r="F58" s="31"/>
      <c r="G58" s="31"/>
      <c r="H58" s="31"/>
      <c r="I58" s="31"/>
      <c r="J58" s="220"/>
      <c r="K58" s="245"/>
    </row>
    <row r="60" spans="1:11">
      <c r="A60" s="81" t="s">
        <v>37</v>
      </c>
      <c r="B60" s="81"/>
      <c r="C60" s="81"/>
      <c r="D60" s="81"/>
      <c r="E60" s="81"/>
      <c r="F60" s="81"/>
      <c r="G60" s="81"/>
    </row>
    <row r="61" spans="1:11">
      <c r="A61" s="81" t="s">
        <v>38</v>
      </c>
      <c r="B61" s="81"/>
      <c r="C61" s="81"/>
      <c r="D61" s="81"/>
      <c r="E61" s="81"/>
      <c r="F61" s="81"/>
      <c r="G61" s="81"/>
    </row>
    <row r="62" spans="1:11" ht="15.75" thickBot="1">
      <c r="A62" s="81" t="s">
        <v>402</v>
      </c>
      <c r="B62" s="81"/>
      <c r="C62" s="81"/>
      <c r="D62" s="81"/>
      <c r="E62" s="81"/>
      <c r="F62" s="81"/>
      <c r="G62" s="81"/>
    </row>
    <row r="63" spans="1:11" ht="75.75" thickBot="1">
      <c r="A63" s="41" t="s">
        <v>406</v>
      </c>
      <c r="B63" s="41" t="s">
        <v>404</v>
      </c>
      <c r="C63" s="43" t="s">
        <v>474</v>
      </c>
      <c r="D63" s="44" t="s">
        <v>39</v>
      </c>
      <c r="E63" s="44" t="s">
        <v>40</v>
      </c>
      <c r="F63" s="42" t="s">
        <v>41</v>
      </c>
      <c r="G63" s="80" t="s">
        <v>42</v>
      </c>
      <c r="H63" s="80" t="s">
        <v>405</v>
      </c>
      <c r="I63" s="117" t="s">
        <v>403</v>
      </c>
      <c r="J63" s="117"/>
      <c r="K63" s="246" t="s">
        <v>205</v>
      </c>
    </row>
    <row r="64" spans="1:11" ht="15.75" thickBot="1">
      <c r="A64" s="91" t="s">
        <v>374</v>
      </c>
      <c r="B64" s="110"/>
      <c r="C64" s="51"/>
      <c r="D64" s="52"/>
      <c r="E64" s="52"/>
      <c r="F64" s="52"/>
      <c r="G64" s="53"/>
      <c r="H64" s="53"/>
      <c r="I64" s="118"/>
      <c r="J64" s="118"/>
      <c r="K64" s="247"/>
    </row>
    <row r="65" spans="1:11">
      <c r="A65" s="48"/>
      <c r="B65" s="126"/>
      <c r="C65" s="136"/>
      <c r="D65" s="126"/>
      <c r="E65" s="126"/>
      <c r="F65" s="126"/>
      <c r="G65" s="126"/>
      <c r="H65" s="66"/>
      <c r="I65" s="119"/>
      <c r="J65" s="119"/>
      <c r="K65" s="248"/>
    </row>
    <row r="66" spans="1:11">
      <c r="A66" s="49"/>
      <c r="B66" s="127"/>
      <c r="C66" s="134"/>
      <c r="D66" s="127"/>
      <c r="E66" s="127"/>
      <c r="F66" s="127"/>
      <c r="G66" s="127"/>
      <c r="H66" s="60"/>
      <c r="I66" s="120"/>
      <c r="J66" s="120"/>
      <c r="K66" s="249"/>
    </row>
    <row r="67" spans="1:11">
      <c r="A67" s="49"/>
      <c r="B67" s="127"/>
      <c r="C67" s="134"/>
      <c r="D67" s="127"/>
      <c r="E67" s="127"/>
      <c r="F67" s="127"/>
      <c r="G67" s="127"/>
      <c r="H67" s="60"/>
      <c r="I67" s="120"/>
      <c r="J67" s="120"/>
      <c r="K67" s="249"/>
    </row>
    <row r="68" spans="1:11">
      <c r="A68" s="49"/>
      <c r="B68" s="127"/>
      <c r="C68" s="134"/>
      <c r="D68" s="127"/>
      <c r="E68" s="127"/>
      <c r="F68" s="127"/>
      <c r="G68" s="127"/>
      <c r="H68" s="60"/>
      <c r="I68" s="120"/>
      <c r="J68" s="120"/>
      <c r="K68" s="249"/>
    </row>
    <row r="69" spans="1:11">
      <c r="A69" s="49"/>
      <c r="B69" s="127"/>
      <c r="C69" s="134"/>
      <c r="D69" s="127"/>
      <c r="E69" s="127"/>
      <c r="F69" s="127"/>
      <c r="G69" s="127"/>
      <c r="H69" s="60"/>
      <c r="I69" s="120"/>
      <c r="J69" s="120"/>
      <c r="K69" s="249"/>
    </row>
    <row r="70" spans="1:11" ht="15.75" thickBot="1">
      <c r="A70" s="50"/>
      <c r="B70" s="128"/>
      <c r="C70" s="135"/>
      <c r="D70" s="128"/>
      <c r="E70" s="128"/>
      <c r="F70" s="128"/>
      <c r="G70" s="128"/>
      <c r="H70" s="62"/>
      <c r="I70" s="121"/>
      <c r="J70" s="121"/>
      <c r="K70" s="250"/>
    </row>
    <row r="71" spans="1:11" ht="15.75" thickBot="1">
      <c r="A71" s="37" t="e">
        <f>C9</f>
        <v>#N/A</v>
      </c>
      <c r="B71" s="111"/>
      <c r="C71" s="63"/>
      <c r="D71" s="64"/>
      <c r="E71" s="64"/>
      <c r="F71" s="64"/>
      <c r="G71" s="65"/>
      <c r="H71" s="65"/>
      <c r="I71" s="122"/>
      <c r="J71" s="122"/>
      <c r="K71" s="251"/>
    </row>
    <row r="72" spans="1:11">
      <c r="A72" s="48"/>
      <c r="B72" s="126"/>
      <c r="C72" s="136"/>
      <c r="D72" s="58"/>
      <c r="E72" s="58"/>
      <c r="F72" s="79"/>
      <c r="G72" s="59"/>
      <c r="H72" s="66"/>
      <c r="I72" s="123"/>
      <c r="J72" s="221"/>
      <c r="K72" s="248"/>
    </row>
    <row r="73" spans="1:11">
      <c r="A73" s="49"/>
      <c r="B73" s="127"/>
      <c r="C73" s="134"/>
      <c r="D73" s="57"/>
      <c r="E73" s="57"/>
      <c r="F73" s="77"/>
      <c r="G73" s="60"/>
      <c r="H73" s="60"/>
      <c r="I73" s="120"/>
      <c r="J73" s="120"/>
      <c r="K73" s="249"/>
    </row>
    <row r="74" spans="1:11">
      <c r="A74" s="49"/>
      <c r="B74" s="127"/>
      <c r="C74" s="134"/>
      <c r="D74" s="57"/>
      <c r="E74" s="57"/>
      <c r="F74" s="77"/>
      <c r="G74" s="60"/>
      <c r="H74" s="60"/>
      <c r="I74" s="120"/>
      <c r="J74" s="120"/>
      <c r="K74" s="249"/>
    </row>
    <row r="75" spans="1:11">
      <c r="A75" s="49"/>
      <c r="B75" s="127"/>
      <c r="C75" s="134"/>
      <c r="D75" s="57"/>
      <c r="E75" s="57"/>
      <c r="F75" s="77"/>
      <c r="G75" s="60"/>
      <c r="H75" s="60"/>
      <c r="I75" s="120"/>
      <c r="J75" s="120"/>
      <c r="K75" s="249"/>
    </row>
    <row r="76" spans="1:11">
      <c r="A76" s="49"/>
      <c r="B76" s="127"/>
      <c r="C76" s="134"/>
      <c r="D76" s="57"/>
      <c r="E76" s="57"/>
      <c r="F76" s="77"/>
      <c r="G76" s="60"/>
      <c r="H76" s="60"/>
      <c r="I76" s="120"/>
      <c r="J76" s="120"/>
      <c r="K76" s="249"/>
    </row>
    <row r="77" spans="1:11" ht="15.75" thickBot="1">
      <c r="A77" s="50"/>
      <c r="B77" s="128"/>
      <c r="C77" s="135"/>
      <c r="D77" s="61"/>
      <c r="E77" s="61"/>
      <c r="F77" s="78"/>
      <c r="G77" s="62"/>
      <c r="H77" s="62"/>
      <c r="I77" s="121"/>
      <c r="J77" s="121"/>
      <c r="K77" s="250"/>
    </row>
    <row r="78" spans="1:11" ht="15.75" thickBot="1">
      <c r="A78" s="1" t="e">
        <f>D9</f>
        <v>#N/A</v>
      </c>
      <c r="B78" s="112"/>
      <c r="C78" s="54"/>
      <c r="D78" s="55"/>
      <c r="E78" s="55"/>
      <c r="F78" s="55"/>
      <c r="G78" s="56"/>
      <c r="H78" s="56"/>
      <c r="I78" s="124"/>
      <c r="J78" s="124"/>
      <c r="K78" s="252"/>
    </row>
    <row r="79" spans="1:11">
      <c r="A79" s="38"/>
      <c r="B79" s="126"/>
      <c r="C79" s="136"/>
      <c r="D79" s="58"/>
      <c r="E79" s="58"/>
      <c r="F79" s="79"/>
      <c r="G79" s="59"/>
      <c r="H79" s="66"/>
      <c r="I79" s="123"/>
      <c r="J79" s="221"/>
      <c r="K79" s="248"/>
    </row>
    <row r="80" spans="1:11">
      <c r="A80" s="39"/>
      <c r="B80" s="127"/>
      <c r="C80" s="134"/>
      <c r="D80" s="57"/>
      <c r="E80" s="57"/>
      <c r="F80" s="77"/>
      <c r="G80" s="60"/>
      <c r="H80" s="60"/>
      <c r="I80" s="120"/>
      <c r="J80" s="120"/>
      <c r="K80" s="249"/>
    </row>
    <row r="81" spans="1:11">
      <c r="A81" s="39"/>
      <c r="B81" s="127"/>
      <c r="C81" s="134"/>
      <c r="D81" s="57"/>
      <c r="E81" s="57"/>
      <c r="F81" s="77"/>
      <c r="G81" s="60"/>
      <c r="H81" s="60"/>
      <c r="I81" s="120"/>
      <c r="J81" s="120"/>
      <c r="K81" s="249"/>
    </row>
    <row r="82" spans="1:11">
      <c r="A82" s="39"/>
      <c r="B82" s="127"/>
      <c r="C82" s="134"/>
      <c r="D82" s="57"/>
      <c r="E82" s="57"/>
      <c r="F82" s="77"/>
      <c r="G82" s="60"/>
      <c r="H82" s="60"/>
      <c r="I82" s="120"/>
      <c r="J82" s="120"/>
      <c r="K82" s="249"/>
    </row>
    <row r="83" spans="1:11">
      <c r="A83" s="39"/>
      <c r="B83" s="127"/>
      <c r="C83" s="134"/>
      <c r="D83" s="57"/>
      <c r="E83" s="57"/>
      <c r="F83" s="77"/>
      <c r="G83" s="60"/>
      <c r="H83" s="60"/>
      <c r="I83" s="120"/>
      <c r="J83" s="120"/>
      <c r="K83" s="249"/>
    </row>
    <row r="84" spans="1:11" ht="15.75" thickBot="1">
      <c r="A84" s="40"/>
      <c r="B84" s="128"/>
      <c r="C84" s="135"/>
      <c r="D84" s="61"/>
      <c r="E84" s="61"/>
      <c r="F84" s="78"/>
      <c r="G84" s="62"/>
      <c r="H84" s="62"/>
      <c r="I84" s="121"/>
      <c r="J84" s="121"/>
      <c r="K84" s="250"/>
    </row>
    <row r="85" spans="1:11" ht="15.75" thickBot="1">
      <c r="A85" s="1" t="e">
        <f>E9</f>
        <v>#N/A</v>
      </c>
      <c r="B85" s="113"/>
      <c r="C85" s="45"/>
      <c r="D85" s="46"/>
      <c r="E85" s="46"/>
      <c r="F85" s="46"/>
      <c r="G85" s="47"/>
      <c r="H85" s="47"/>
      <c r="I85" s="125"/>
      <c r="J85" s="125"/>
      <c r="K85" s="253"/>
    </row>
    <row r="86" spans="1:11">
      <c r="A86" s="38"/>
      <c r="B86" s="126"/>
      <c r="C86" s="136"/>
      <c r="D86" s="58"/>
      <c r="E86" s="58"/>
      <c r="F86" s="79"/>
      <c r="G86" s="59"/>
      <c r="H86" s="66"/>
      <c r="I86" s="123"/>
      <c r="J86" s="221"/>
      <c r="K86" s="248"/>
    </row>
    <row r="87" spans="1:11">
      <c r="A87" s="39"/>
      <c r="B87" s="127"/>
      <c r="C87" s="134"/>
      <c r="D87" s="57"/>
      <c r="E87" s="57"/>
      <c r="F87" s="77"/>
      <c r="G87" s="60"/>
      <c r="H87" s="60"/>
      <c r="I87" s="120"/>
      <c r="J87" s="120"/>
      <c r="K87" s="249"/>
    </row>
    <row r="88" spans="1:11">
      <c r="A88" s="39"/>
      <c r="B88" s="127"/>
      <c r="C88" s="134"/>
      <c r="D88" s="57"/>
      <c r="E88" s="57"/>
      <c r="F88" s="77"/>
      <c r="G88" s="60"/>
      <c r="H88" s="60"/>
      <c r="I88" s="120"/>
      <c r="J88" s="120"/>
      <c r="K88" s="249"/>
    </row>
    <row r="89" spans="1:11">
      <c r="A89" s="39"/>
      <c r="B89" s="127"/>
      <c r="C89" s="134"/>
      <c r="D89" s="57"/>
      <c r="E89" s="57"/>
      <c r="F89" s="77"/>
      <c r="G89" s="60"/>
      <c r="H89" s="60"/>
      <c r="I89" s="120"/>
      <c r="J89" s="120"/>
      <c r="K89" s="249"/>
    </row>
    <row r="90" spans="1:11">
      <c r="A90" s="39"/>
      <c r="B90" s="127"/>
      <c r="C90" s="134"/>
      <c r="D90" s="57"/>
      <c r="E90" s="57"/>
      <c r="F90" s="77"/>
      <c r="G90" s="60"/>
      <c r="H90" s="60"/>
      <c r="I90" s="120"/>
      <c r="J90" s="120"/>
      <c r="K90" s="249"/>
    </row>
    <row r="91" spans="1:11" ht="15.75" thickBot="1">
      <c r="A91" s="40"/>
      <c r="B91" s="128"/>
      <c r="C91" s="135"/>
      <c r="D91" s="61"/>
      <c r="E91" s="61"/>
      <c r="F91" s="78"/>
      <c r="G91" s="62"/>
      <c r="H91" s="62"/>
      <c r="I91" s="121"/>
      <c r="J91" s="121"/>
      <c r="K91" s="250"/>
    </row>
    <row r="92" spans="1:11" ht="15.75" thickBot="1">
      <c r="A92" s="1" t="e">
        <f>F9</f>
        <v>#N/A</v>
      </c>
      <c r="B92" s="113"/>
      <c r="C92" s="45"/>
      <c r="D92" s="46"/>
      <c r="E92" s="46"/>
      <c r="F92" s="46"/>
      <c r="G92" s="47"/>
      <c r="H92" s="47"/>
      <c r="I92" s="125"/>
      <c r="J92" s="125"/>
      <c r="K92" s="253"/>
    </row>
    <row r="93" spans="1:11">
      <c r="A93" s="38"/>
      <c r="B93" s="126"/>
      <c r="C93" s="136"/>
      <c r="D93" s="58"/>
      <c r="E93" s="58"/>
      <c r="F93" s="79"/>
      <c r="G93" s="59"/>
      <c r="H93" s="66"/>
      <c r="I93" s="123"/>
      <c r="J93" s="221"/>
      <c r="K93" s="248"/>
    </row>
    <row r="94" spans="1:11">
      <c r="A94" s="39"/>
      <c r="B94" s="127"/>
      <c r="C94" s="134"/>
      <c r="D94" s="57"/>
      <c r="E94" s="57"/>
      <c r="F94" s="77"/>
      <c r="G94" s="60"/>
      <c r="H94" s="60"/>
      <c r="I94" s="120"/>
      <c r="J94" s="120"/>
      <c r="K94" s="249"/>
    </row>
    <row r="95" spans="1:11">
      <c r="A95" s="39"/>
      <c r="B95" s="127"/>
      <c r="C95" s="134"/>
      <c r="D95" s="57"/>
      <c r="E95" s="57"/>
      <c r="F95" s="77"/>
      <c r="G95" s="60"/>
      <c r="H95" s="60"/>
      <c r="I95" s="120"/>
      <c r="J95" s="120"/>
      <c r="K95" s="249"/>
    </row>
    <row r="96" spans="1:11">
      <c r="A96" s="39"/>
      <c r="B96" s="127"/>
      <c r="C96" s="134"/>
      <c r="D96" s="57"/>
      <c r="E96" s="57"/>
      <c r="F96" s="77"/>
      <c r="G96" s="60"/>
      <c r="H96" s="60"/>
      <c r="I96" s="120"/>
      <c r="J96" s="120"/>
      <c r="K96" s="249"/>
    </row>
    <row r="97" spans="1:11">
      <c r="A97" s="39"/>
      <c r="B97" s="127"/>
      <c r="C97" s="134"/>
      <c r="D97" s="57"/>
      <c r="E97" s="57"/>
      <c r="F97" s="77"/>
      <c r="G97" s="60"/>
      <c r="H97" s="60"/>
      <c r="I97" s="120"/>
      <c r="J97" s="120"/>
      <c r="K97" s="249"/>
    </row>
    <row r="98" spans="1:11" ht="15.75" thickBot="1">
      <c r="A98" s="40"/>
      <c r="B98" s="128"/>
      <c r="C98" s="135"/>
      <c r="D98" s="61"/>
      <c r="E98" s="61"/>
      <c r="F98" s="78"/>
      <c r="G98" s="62"/>
      <c r="H98" s="62"/>
      <c r="I98" s="121"/>
      <c r="J98" s="121"/>
      <c r="K98" s="250"/>
    </row>
    <row r="99" spans="1:11" ht="15.75" thickBot="1">
      <c r="A99" s="1" t="e">
        <f>G9</f>
        <v>#N/A</v>
      </c>
      <c r="B99" s="113"/>
      <c r="C99" s="45"/>
      <c r="D99" s="46"/>
      <c r="E99" s="46"/>
      <c r="F99" s="46"/>
      <c r="G99" s="47"/>
      <c r="H99" s="47"/>
      <c r="I99" s="125"/>
      <c r="J99" s="125"/>
      <c r="K99" s="253"/>
    </row>
    <row r="100" spans="1:11">
      <c r="A100" s="38"/>
      <c r="B100" s="126"/>
      <c r="C100" s="136"/>
      <c r="D100" s="58"/>
      <c r="E100" s="58"/>
      <c r="F100" s="79"/>
      <c r="G100" s="59"/>
      <c r="H100" s="66"/>
      <c r="I100" s="123"/>
      <c r="J100" s="221"/>
      <c r="K100" s="248"/>
    </row>
    <row r="101" spans="1:11">
      <c r="A101" s="39"/>
      <c r="B101" s="127"/>
      <c r="C101" s="134"/>
      <c r="D101" s="57"/>
      <c r="E101" s="57"/>
      <c r="F101" s="77"/>
      <c r="G101" s="60"/>
      <c r="H101" s="60"/>
      <c r="I101" s="120"/>
      <c r="J101" s="120"/>
      <c r="K101" s="249"/>
    </row>
    <row r="102" spans="1:11">
      <c r="A102" s="39"/>
      <c r="B102" s="127"/>
      <c r="C102" s="134"/>
      <c r="D102" s="57"/>
      <c r="E102" s="57"/>
      <c r="F102" s="77"/>
      <c r="G102" s="60"/>
      <c r="H102" s="60"/>
      <c r="I102" s="120"/>
      <c r="J102" s="120"/>
      <c r="K102" s="249"/>
    </row>
    <row r="103" spans="1:11">
      <c r="A103" s="39"/>
      <c r="B103" s="127"/>
      <c r="C103" s="134"/>
      <c r="D103" s="57"/>
      <c r="E103" s="57"/>
      <c r="F103" s="77"/>
      <c r="G103" s="60"/>
      <c r="H103" s="60"/>
      <c r="I103" s="120"/>
      <c r="J103" s="120"/>
      <c r="K103" s="249"/>
    </row>
    <row r="104" spans="1:11">
      <c r="A104" s="39"/>
      <c r="B104" s="127"/>
      <c r="C104" s="134"/>
      <c r="D104" s="57"/>
      <c r="E104" s="57"/>
      <c r="F104" s="77"/>
      <c r="G104" s="60"/>
      <c r="H104" s="60"/>
      <c r="I104" s="120"/>
      <c r="J104" s="120"/>
      <c r="K104" s="249"/>
    </row>
    <row r="105" spans="1:11" ht="15.75" thickBot="1">
      <c r="A105" s="40"/>
      <c r="B105" s="128"/>
      <c r="C105" s="135"/>
      <c r="D105" s="61"/>
      <c r="E105" s="61"/>
      <c r="F105" s="78"/>
      <c r="G105" s="62"/>
      <c r="H105" s="62"/>
      <c r="I105" s="121"/>
      <c r="J105" s="121"/>
      <c r="K105" s="250"/>
    </row>
    <row r="106" spans="1:11" ht="15.75" thickBot="1">
      <c r="A106" s="1" t="e">
        <f>H9</f>
        <v>#N/A</v>
      </c>
      <c r="B106" s="113"/>
      <c r="C106" s="45"/>
      <c r="D106" s="46"/>
      <c r="E106" s="46"/>
      <c r="F106" s="46"/>
      <c r="G106" s="47"/>
      <c r="H106" s="47"/>
      <c r="I106" s="125"/>
      <c r="J106" s="125"/>
      <c r="K106" s="253"/>
    </row>
    <row r="107" spans="1:11">
      <c r="A107" s="38"/>
      <c r="B107" s="126"/>
      <c r="C107" s="136"/>
      <c r="D107" s="58"/>
      <c r="E107" s="58"/>
      <c r="F107" s="79"/>
      <c r="G107" s="59"/>
      <c r="H107" s="66"/>
      <c r="I107" s="123"/>
      <c r="J107" s="221"/>
      <c r="K107" s="248"/>
    </row>
    <row r="108" spans="1:11">
      <c r="A108" s="39"/>
      <c r="B108" s="127"/>
      <c r="C108" s="134"/>
      <c r="D108" s="57"/>
      <c r="E108" s="57"/>
      <c r="F108" s="77"/>
      <c r="G108" s="60"/>
      <c r="H108" s="60"/>
      <c r="I108" s="120"/>
      <c r="J108" s="120"/>
      <c r="K108" s="249"/>
    </row>
    <row r="109" spans="1:11">
      <c r="A109" s="39"/>
      <c r="B109" s="127"/>
      <c r="C109" s="134"/>
      <c r="D109" s="57"/>
      <c r="E109" s="57"/>
      <c r="F109" s="77"/>
      <c r="G109" s="60"/>
      <c r="H109" s="60"/>
      <c r="I109" s="120"/>
      <c r="J109" s="120"/>
      <c r="K109" s="249"/>
    </row>
    <row r="110" spans="1:11">
      <c r="A110" s="39"/>
      <c r="B110" s="127"/>
      <c r="C110" s="134"/>
      <c r="D110" s="57"/>
      <c r="E110" s="57"/>
      <c r="F110" s="77"/>
      <c r="G110" s="60"/>
      <c r="H110" s="60"/>
      <c r="I110" s="120"/>
      <c r="J110" s="120"/>
      <c r="K110" s="249"/>
    </row>
    <row r="111" spans="1:11">
      <c r="A111" s="39"/>
      <c r="B111" s="127"/>
      <c r="C111" s="134"/>
      <c r="D111" s="57"/>
      <c r="E111" s="57"/>
      <c r="F111" s="77"/>
      <c r="G111" s="60"/>
      <c r="H111" s="60"/>
      <c r="I111" s="120"/>
      <c r="J111" s="120"/>
      <c r="K111" s="249"/>
    </row>
    <row r="112" spans="1:11" ht="15.75" thickBot="1">
      <c r="A112" s="40"/>
      <c r="B112" s="128"/>
      <c r="C112" s="135"/>
      <c r="D112" s="61"/>
      <c r="E112" s="61"/>
      <c r="F112" s="78"/>
      <c r="G112" s="62"/>
      <c r="H112" s="62"/>
      <c r="I112" s="121"/>
      <c r="J112" s="121"/>
      <c r="K112" s="250"/>
    </row>
    <row r="113" spans="1:11" ht="15.75" thickBot="1">
      <c r="A113" s="1" t="e">
        <f>I9</f>
        <v>#N/A</v>
      </c>
      <c r="B113" s="113"/>
      <c r="C113" s="45"/>
      <c r="D113" s="46"/>
      <c r="E113" s="46"/>
      <c r="F113" s="46"/>
      <c r="G113" s="47"/>
      <c r="H113" s="47"/>
      <c r="I113" s="125"/>
      <c r="J113" s="125"/>
      <c r="K113" s="253"/>
    </row>
    <row r="114" spans="1:11">
      <c r="A114" s="38"/>
      <c r="B114" s="126"/>
      <c r="C114" s="136"/>
      <c r="D114" s="58"/>
      <c r="E114" s="58"/>
      <c r="F114" s="79"/>
      <c r="G114" s="59"/>
      <c r="H114" s="66"/>
      <c r="I114" s="123"/>
      <c r="J114" s="221"/>
      <c r="K114" s="248"/>
    </row>
    <row r="115" spans="1:11">
      <c r="A115" s="39"/>
      <c r="B115" s="127"/>
      <c r="C115" s="134"/>
      <c r="D115" s="57"/>
      <c r="E115" s="57"/>
      <c r="F115" s="77"/>
      <c r="G115" s="60"/>
      <c r="H115" s="60"/>
      <c r="I115" s="120"/>
      <c r="J115" s="120"/>
      <c r="K115" s="249"/>
    </row>
    <row r="116" spans="1:11">
      <c r="A116" s="39"/>
      <c r="B116" s="127"/>
      <c r="C116" s="134"/>
      <c r="D116" s="57"/>
      <c r="E116" s="57"/>
      <c r="F116" s="77"/>
      <c r="G116" s="60"/>
      <c r="H116" s="60"/>
      <c r="I116" s="120"/>
      <c r="J116" s="120"/>
      <c r="K116" s="249"/>
    </row>
    <row r="117" spans="1:11">
      <c r="A117" s="39"/>
      <c r="B117" s="127"/>
      <c r="C117" s="134"/>
      <c r="D117" s="57"/>
      <c r="E117" s="57"/>
      <c r="F117" s="77"/>
      <c r="G117" s="60"/>
      <c r="H117" s="60"/>
      <c r="I117" s="120"/>
      <c r="J117" s="120"/>
      <c r="K117" s="249"/>
    </row>
    <row r="118" spans="1:11">
      <c r="A118" s="39"/>
      <c r="B118" s="127"/>
      <c r="C118" s="134"/>
      <c r="D118" s="57"/>
      <c r="E118" s="57"/>
      <c r="F118" s="77"/>
      <c r="G118" s="60"/>
      <c r="H118" s="60"/>
      <c r="I118" s="120"/>
      <c r="J118" s="120"/>
      <c r="K118" s="249"/>
    </row>
    <row r="119" spans="1:11" ht="15.75" thickBot="1">
      <c r="A119" s="40"/>
      <c r="B119" s="128"/>
      <c r="C119" s="135"/>
      <c r="D119" s="61"/>
      <c r="E119" s="61"/>
      <c r="F119" s="78"/>
      <c r="G119" s="62"/>
      <c r="H119" s="62"/>
      <c r="I119" s="121"/>
      <c r="J119" s="121"/>
      <c r="K119" s="250"/>
    </row>
    <row r="120" spans="1:11" ht="15.75" thickBot="1">
      <c r="A120" s="1" t="e">
        <f>J9</f>
        <v>#N/A</v>
      </c>
      <c r="B120" s="113"/>
      <c r="C120" s="45"/>
      <c r="D120" s="46"/>
      <c r="E120" s="46"/>
      <c r="F120" s="46"/>
      <c r="G120" s="47"/>
      <c r="H120" s="47"/>
      <c r="I120" s="125"/>
      <c r="J120" s="125"/>
      <c r="K120" s="253"/>
    </row>
    <row r="121" spans="1:11">
      <c r="A121" s="38"/>
      <c r="B121" s="126"/>
      <c r="C121" s="136"/>
      <c r="D121" s="58"/>
      <c r="E121" s="58"/>
      <c r="F121" s="79"/>
      <c r="G121" s="59"/>
      <c r="H121" s="66"/>
      <c r="I121" s="123"/>
      <c r="J121" s="221"/>
      <c r="K121" s="248"/>
    </row>
    <row r="122" spans="1:11">
      <c r="A122" s="39"/>
      <c r="B122" s="127"/>
      <c r="C122" s="134"/>
      <c r="D122" s="57"/>
      <c r="E122" s="57"/>
      <c r="F122" s="77"/>
      <c r="G122" s="60"/>
      <c r="H122" s="60"/>
      <c r="I122" s="120"/>
      <c r="J122" s="120"/>
      <c r="K122" s="249"/>
    </row>
    <row r="123" spans="1:11">
      <c r="A123" s="39"/>
      <c r="B123" s="127"/>
      <c r="C123" s="134"/>
      <c r="D123" s="57"/>
      <c r="E123" s="57"/>
      <c r="F123" s="77"/>
      <c r="G123" s="60"/>
      <c r="H123" s="60"/>
      <c r="I123" s="120"/>
      <c r="J123" s="120"/>
      <c r="K123" s="249"/>
    </row>
    <row r="124" spans="1:11">
      <c r="A124" s="39"/>
      <c r="B124" s="127"/>
      <c r="C124" s="134"/>
      <c r="D124" s="57"/>
      <c r="E124" s="57"/>
      <c r="F124" s="77"/>
      <c r="G124" s="60"/>
      <c r="H124" s="60"/>
      <c r="I124" s="120"/>
      <c r="J124" s="120"/>
      <c r="K124" s="249"/>
    </row>
    <row r="125" spans="1:11">
      <c r="A125" s="39"/>
      <c r="B125" s="127"/>
      <c r="C125" s="134"/>
      <c r="D125" s="57"/>
      <c r="E125" s="57"/>
      <c r="F125" s="77"/>
      <c r="G125" s="60"/>
      <c r="H125" s="60"/>
      <c r="I125" s="120"/>
      <c r="J125" s="120"/>
      <c r="K125" s="249"/>
    </row>
    <row r="126" spans="1:11" ht="15.75" thickBot="1">
      <c r="A126" s="40"/>
      <c r="B126" s="128"/>
      <c r="C126" s="135"/>
      <c r="D126" s="61"/>
      <c r="E126" s="61"/>
      <c r="F126" s="78"/>
      <c r="G126" s="62"/>
      <c r="H126" s="62"/>
      <c r="I126" s="121"/>
      <c r="J126" s="121"/>
      <c r="K126" s="250"/>
    </row>
    <row r="127" spans="1:11">
      <c r="A127" s="81"/>
      <c r="B127" s="81"/>
      <c r="C127" s="81"/>
      <c r="D127" s="81"/>
      <c r="E127" s="81"/>
      <c r="F127" s="81"/>
      <c r="G127" s="81"/>
    </row>
  </sheetData>
  <mergeCells count="6">
    <mergeCell ref="A34:A35"/>
    <mergeCell ref="A50:A51"/>
    <mergeCell ref="C7:K7"/>
    <mergeCell ref="A7:A9"/>
    <mergeCell ref="B7:B9"/>
    <mergeCell ref="K8:K9"/>
  </mergeCells>
  <dataValidations count="4">
    <dataValidation type="whole" allowBlank="1" showInputMessage="1" showErrorMessage="1" sqref="B12:K19 B21:K33 C10:K10">
      <formula1>0</formula1>
      <formula2>100</formula2>
    </dataValidation>
    <dataValidation type="list" allowBlank="1" showInputMessage="1" showErrorMessage="1" sqref="H114:H119">
      <formula1>$AA$2:$AA$9</formula1>
    </dataValidation>
    <dataValidation type="list" allowBlank="1" showInputMessage="1" showErrorMessage="1" sqref="H72:H77 H107:H112 H100:H105 H93:H98 H86:H91 H79:H84">
      <formula1>$AA$2:$AA$12</formula1>
    </dataValidation>
    <dataValidation type="list" allowBlank="1" showInputMessage="1" showErrorMessage="1" sqref="K72:K77 K121:K126 K114:K119 K107:K112 K100:K105 K93:K98 K86:K91 K79:K84">
      <formula1>$AA$17:$AA$18</formula1>
    </dataValidation>
  </dataValidations>
  <pageMargins left="0.7" right="0.7" top="0.75" bottom="0.75" header="0.3" footer="0.3"/>
  <pageSetup paperSize="9" orientation="portrait" r:id="rId1"/>
  <legacyDrawing r:id="rId2"/>
  <extLst>
    <ext xmlns:x14="http://schemas.microsoft.com/office/spreadsheetml/2009/9/main" uri="{CCE6A557-97BC-4b89-ADB6-D9C93CAAB3DF}">
      <x14:dataValidations xmlns:xm="http://schemas.microsoft.com/office/excel/2006/main" count="11">
        <x14:dataValidation type="list" allowBlank="1" showInputMessage="1" showErrorMessage="1">
          <x14:formula1>
            <xm:f>'Look-upSheet'!$O$2:$O$72</xm:f>
          </x14:formula1>
          <xm:sqref>B4</xm:sqref>
        </x14:dataValidation>
        <x14:dataValidation type="list" allowBlank="1" showInputMessage="1" showErrorMessage="1">
          <x14:formula1>
            <xm:f>'Look-upSheet'!$D$2:$D$25</xm:f>
          </x14:formula1>
          <xm:sqref>B3</xm:sqref>
        </x14:dataValidation>
        <x14:dataValidation type="list" allowBlank="1" showInputMessage="1" showErrorMessage="1">
          <x14:formula1>
            <xm:f>'Look-upSheet'!$B$2:$B$6</xm:f>
          </x14:formula1>
          <xm:sqref>B2</xm:sqref>
        </x14:dataValidation>
        <x14:dataValidation type="list" allowBlank="1" showInputMessage="1" showErrorMessage="1">
          <x14:formula1>
            <xm:f>'Look-upSheet'!$A$9:$A$15</xm:f>
          </x14:formula1>
          <xm:sqref>E2</xm:sqref>
        </x14:dataValidation>
        <x14:dataValidation type="list" allowBlank="1" showInputMessage="1" showErrorMessage="1">
          <x14:formula1>
            <xm:f>'Look-upSheet'!$Z$2:$Z$9</xm:f>
          </x14:formula1>
          <xm:sqref>H121:H126</xm:sqref>
        </x14:dataValidation>
        <x14:dataValidation type="list" allowBlank="1" showInputMessage="1" showErrorMessage="1">
          <x14:formula1>
            <xm:f>'Look-upSheet'!$Z$2:$Z$12</xm:f>
          </x14:formula1>
          <xm:sqref>H65:H70</xm:sqref>
        </x14:dataValidation>
        <x14:dataValidation type="list" allowBlank="1" showInputMessage="1" showErrorMessage="1">
          <x14:formula1>
            <xm:f>'Look-upSheet'!$Z$17:$Z$18</xm:f>
          </x14:formula1>
          <xm:sqref>K65:K70</xm:sqref>
        </x14:dataValidation>
        <x14:dataValidation type="list" allowBlank="1" showInputMessage="1" showErrorMessage="1">
          <x14:formula1>
            <xm:f>'Look-upSheet'!$K$2:$K$61</xm:f>
          </x14:formula1>
          <xm:sqref>C65:C70 C72:C77 C79:C84 C86:C91 C93:C98 C100:C105 C107:C112 C114:C119 C121:C126</xm:sqref>
        </x14:dataValidation>
        <x14:dataValidation type="list" allowBlank="1" showInputMessage="1" showErrorMessage="1">
          <x14:formula1>
            <xm:f>'Look-upSheet'!$A$19:$A$20</xm:f>
          </x14:formula1>
          <xm:sqref>B65:B70 D65:G70 B121:B126 B114:B119 B107:B112 B100:B105 B93:B98 B86:B91 B79:B84 B72:B77 D121:G126 D114:G119 D107:G112 D100:G105 D93:G98 D86:G91 D79:G84 D72:G77</xm:sqref>
        </x14:dataValidation>
        <x14:dataValidation type="list" allowBlank="1" showInputMessage="1" showErrorMessage="1">
          <x14:formula1>
            <xm:f>'Look-upSheet'!$U$2:$U$401</xm:f>
          </x14:formula1>
          <xm:sqref>C8:I8</xm:sqref>
        </x14:dataValidation>
        <x14:dataValidation type="list" allowBlank="1" showInputMessage="1" showErrorMessage="1">
          <x14:formula1>
            <xm:f>'Look-upSheet'!$U$2:$U$401</xm:f>
          </x14:formula1>
          <xm:sqref>J8</xm:sqref>
        </x14:dataValidation>
      </x14:dataValidations>
    </ext>
  </extLst>
</worksheet>
</file>

<file path=xl/worksheets/sheet2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5"/>
  </sheetPr>
  <dimension ref="A1:K134"/>
  <sheetViews>
    <sheetView topLeftCell="A24" zoomScale="92" zoomScaleNormal="90" zoomScalePageLayoutView="90" workbookViewId="0">
      <selection activeCell="B56" sqref="B56"/>
    </sheetView>
  </sheetViews>
  <sheetFormatPr defaultColWidth="8.85546875" defaultRowHeight="15"/>
  <cols>
    <col min="1" max="1" width="37.42578125" style="3" customWidth="1"/>
    <col min="2" max="2" width="20.7109375" style="3" customWidth="1"/>
    <col min="3" max="3" width="20" style="3" customWidth="1"/>
    <col min="4" max="4" width="19.42578125" style="3" customWidth="1"/>
    <col min="5" max="5" width="21.7109375" style="3" customWidth="1"/>
    <col min="6" max="6" width="19.42578125" style="3" customWidth="1"/>
    <col min="7" max="7" width="21.7109375" style="3" customWidth="1"/>
    <col min="8" max="10" width="19.42578125" style="3" customWidth="1"/>
    <col min="11" max="11" width="28.7109375" style="240" customWidth="1"/>
    <col min="12" max="16384" width="8.85546875" style="3"/>
  </cols>
  <sheetData>
    <row r="1" spans="1:11">
      <c r="A1" s="6" t="s">
        <v>0</v>
      </c>
    </row>
    <row r="2" spans="1:11">
      <c r="A2" s="8" t="s">
        <v>384</v>
      </c>
      <c r="B2" s="92" t="s">
        <v>380</v>
      </c>
      <c r="D2" s="8" t="s">
        <v>385</v>
      </c>
      <c r="E2" s="92" t="s">
        <v>81</v>
      </c>
      <c r="F2" s="19"/>
    </row>
    <row r="3" spans="1:11">
      <c r="A3" s="8" t="s">
        <v>378</v>
      </c>
      <c r="B3" s="93" t="s">
        <v>78</v>
      </c>
      <c r="D3" s="8" t="s">
        <v>387</v>
      </c>
      <c r="E3" s="3" t="s">
        <v>363</v>
      </c>
      <c r="F3" s="7" t="s">
        <v>5</v>
      </c>
    </row>
    <row r="4" spans="1:11">
      <c r="A4" s="8" t="s">
        <v>377</v>
      </c>
      <c r="B4" s="92" t="s">
        <v>130</v>
      </c>
      <c r="D4" s="8" t="s">
        <v>196</v>
      </c>
      <c r="E4" s="3" t="str">
        <f>VLOOKUP(B4,'Look-upSheet'!O1:Q72,3,TRUE)</f>
        <v>Vish Nene</v>
      </c>
      <c r="F4" s="7" t="s">
        <v>5</v>
      </c>
      <c r="G4" s="144" t="s">
        <v>4</v>
      </c>
      <c r="H4" s="143" t="s">
        <v>5</v>
      </c>
    </row>
    <row r="5" spans="1:11">
      <c r="A5" s="261" t="s">
        <v>410</v>
      </c>
      <c r="B5" s="261"/>
      <c r="C5" s="262"/>
      <c r="D5" s="263"/>
      <c r="E5" s="19"/>
    </row>
    <row r="6" spans="1:11" ht="9" customHeight="1" thickBot="1"/>
    <row r="7" spans="1:11" ht="15.75" customHeight="1" thickBot="1">
      <c r="A7" s="532" t="s">
        <v>6</v>
      </c>
      <c r="B7" s="535" t="s">
        <v>7</v>
      </c>
      <c r="C7" s="529" t="s">
        <v>8</v>
      </c>
      <c r="D7" s="530"/>
      <c r="E7" s="530"/>
      <c r="F7" s="530"/>
      <c r="G7" s="530"/>
      <c r="H7" s="530"/>
      <c r="I7" s="530"/>
      <c r="J7" s="530"/>
      <c r="K7" s="531"/>
    </row>
    <row r="8" spans="1:11" ht="90.75" thickBot="1">
      <c r="A8" s="533"/>
      <c r="B8" s="536"/>
      <c r="C8" s="106" t="s">
        <v>586</v>
      </c>
      <c r="D8" s="106" t="s">
        <v>9</v>
      </c>
      <c r="E8" s="106" t="s">
        <v>9</v>
      </c>
      <c r="F8" s="106" t="s">
        <v>9</v>
      </c>
      <c r="G8" s="106" t="s">
        <v>9</v>
      </c>
      <c r="H8" s="106" t="s">
        <v>9</v>
      </c>
      <c r="I8" s="106" t="s">
        <v>9</v>
      </c>
      <c r="J8" s="106" t="s">
        <v>9</v>
      </c>
      <c r="K8" s="538" t="s">
        <v>671</v>
      </c>
    </row>
    <row r="9" spans="1:11" ht="15.75" thickBot="1">
      <c r="A9" s="534"/>
      <c r="B9" s="537"/>
      <c r="C9" s="106" t="str">
        <f>VLOOKUP(C8,'Look-upSheet'!U1:W513,3,FALSE)</f>
        <v>GAV003</v>
      </c>
      <c r="D9" s="106" t="e">
        <f>VLOOKUP(D8,'Look-upSheet'!U1:W513,3,FALSE)</f>
        <v>#N/A</v>
      </c>
      <c r="E9" s="106" t="e">
        <f>VLOOKUP(E8,'Look-upSheet'!U1:W513,3,FALSE)</f>
        <v>#N/A</v>
      </c>
      <c r="F9" s="106" t="e">
        <f>VLOOKUP(F8,'Look-upSheet'!X1:AA512,3,FALSE)</f>
        <v>#N/A</v>
      </c>
      <c r="G9" s="106" t="e">
        <f>VLOOKUP(G8,'Look-upSheet'!Z1:AB512,3,FALSE)</f>
        <v>#N/A</v>
      </c>
      <c r="H9" s="106" t="e">
        <f>VLOOKUP(H8,'Look-upSheet'!AA1:AC512,3,FALSE)</f>
        <v>#N/A</v>
      </c>
      <c r="I9" s="106" t="e">
        <f>VLOOKUP(I8,'Look-upSheet'!AB1:AD512,3,FALSE)</f>
        <v>#N/A</v>
      </c>
      <c r="J9" s="106" t="e">
        <f>VLOOKUP(J8,'Look-upSheet'!AC1:AE512,3,FALSE)</f>
        <v>#N/A</v>
      </c>
      <c r="K9" s="539"/>
    </row>
    <row r="10" spans="1:11" ht="32.25" customHeight="1" thickBot="1">
      <c r="A10" s="5" t="s">
        <v>10</v>
      </c>
      <c r="B10" s="145">
        <v>1</v>
      </c>
      <c r="C10" s="2"/>
      <c r="D10" s="2"/>
      <c r="E10" s="2"/>
      <c r="F10" s="2"/>
      <c r="G10" s="2"/>
      <c r="H10" s="2"/>
      <c r="I10" s="2"/>
      <c r="J10" s="2"/>
      <c r="K10" s="228"/>
    </row>
    <row r="11" spans="1:11" ht="15.75" thickBot="1">
      <c r="A11" s="94" t="s">
        <v>11</v>
      </c>
      <c r="B11" s="95"/>
      <c r="C11" s="96"/>
      <c r="D11" s="96"/>
      <c r="E11" s="96"/>
      <c r="F11" s="96"/>
      <c r="G11" s="96"/>
      <c r="H11" s="96"/>
      <c r="I11" s="96"/>
      <c r="J11" s="96"/>
      <c r="K11" s="229"/>
    </row>
    <row r="12" spans="1:11">
      <c r="A12" s="97" t="s">
        <v>12</v>
      </c>
      <c r="B12" s="98"/>
      <c r="C12" s="99"/>
      <c r="D12" s="99"/>
      <c r="E12" s="99"/>
      <c r="F12" s="99"/>
      <c r="G12" s="99"/>
      <c r="H12" s="99"/>
      <c r="I12" s="99"/>
      <c r="J12" s="212"/>
      <c r="K12" s="230"/>
    </row>
    <row r="13" spans="1:11">
      <c r="A13" s="100" t="s">
        <v>13</v>
      </c>
      <c r="B13" s="101"/>
      <c r="C13" s="102"/>
      <c r="D13" s="102"/>
      <c r="E13" s="102"/>
      <c r="F13" s="102"/>
      <c r="G13" s="102"/>
      <c r="H13" s="102"/>
      <c r="I13" s="102"/>
      <c r="J13" s="213"/>
      <c r="K13" s="231"/>
    </row>
    <row r="14" spans="1:11">
      <c r="A14" s="100" t="s">
        <v>14</v>
      </c>
      <c r="B14" s="101"/>
      <c r="C14" s="102"/>
      <c r="D14" s="102"/>
      <c r="E14" s="102"/>
      <c r="F14" s="102"/>
      <c r="G14" s="102"/>
      <c r="H14" s="102"/>
      <c r="I14" s="102"/>
      <c r="J14" s="213"/>
      <c r="K14" s="231"/>
    </row>
    <row r="15" spans="1:11">
      <c r="A15" s="100" t="s">
        <v>15</v>
      </c>
      <c r="B15" s="101"/>
      <c r="C15" s="102"/>
      <c r="D15" s="102"/>
      <c r="E15" s="102"/>
      <c r="F15" s="102"/>
      <c r="G15" s="102"/>
      <c r="H15" s="102"/>
      <c r="I15" s="102"/>
      <c r="J15" s="213"/>
      <c r="K15" s="231"/>
    </row>
    <row r="16" spans="1:11">
      <c r="A16" s="100" t="s">
        <v>16</v>
      </c>
      <c r="B16" s="101"/>
      <c r="C16" s="102"/>
      <c r="D16" s="102"/>
      <c r="E16" s="102"/>
      <c r="F16" s="102"/>
      <c r="G16" s="102"/>
      <c r="H16" s="102"/>
      <c r="I16" s="102"/>
      <c r="J16" s="213"/>
      <c r="K16" s="231"/>
    </row>
    <row r="17" spans="1:11">
      <c r="A17" s="100" t="s">
        <v>17</v>
      </c>
      <c r="B17" s="101"/>
      <c r="C17" s="102"/>
      <c r="D17" s="102"/>
      <c r="E17" s="102"/>
      <c r="F17" s="102"/>
      <c r="G17" s="102"/>
      <c r="H17" s="102"/>
      <c r="I17" s="102"/>
      <c r="J17" s="213"/>
      <c r="K17" s="231"/>
    </row>
    <row r="18" spans="1:11">
      <c r="A18" s="100" t="s">
        <v>18</v>
      </c>
      <c r="B18" s="101"/>
      <c r="C18" s="102"/>
      <c r="D18" s="102"/>
      <c r="E18" s="102"/>
      <c r="F18" s="102"/>
      <c r="G18" s="102"/>
      <c r="H18" s="102"/>
      <c r="I18" s="102"/>
      <c r="J18" s="213"/>
      <c r="K18" s="231"/>
    </row>
    <row r="19" spans="1:11" ht="17.25" customHeight="1" thickBot="1">
      <c r="A19" s="103" t="s">
        <v>19</v>
      </c>
      <c r="B19" s="104"/>
      <c r="C19" s="105"/>
      <c r="D19" s="105"/>
      <c r="E19" s="105"/>
      <c r="F19" s="105"/>
      <c r="G19" s="105"/>
      <c r="H19" s="105"/>
      <c r="I19" s="105"/>
      <c r="J19" s="214"/>
      <c r="K19" s="232"/>
    </row>
    <row r="20" spans="1:11" ht="15.75" thickBot="1">
      <c r="A20" s="5" t="s">
        <v>20</v>
      </c>
      <c r="B20" s="21"/>
      <c r="C20" s="24"/>
      <c r="D20" s="24"/>
      <c r="E20" s="24"/>
      <c r="F20" s="24"/>
      <c r="G20" s="24"/>
      <c r="H20" s="24"/>
      <c r="I20" s="24"/>
      <c r="J20" s="24"/>
      <c r="K20" s="233"/>
    </row>
    <row r="21" spans="1:11" ht="15.75" thickBot="1">
      <c r="A21" s="115" t="s">
        <v>392</v>
      </c>
      <c r="B21" s="22">
        <v>20</v>
      </c>
      <c r="C21" s="22">
        <v>20</v>
      </c>
      <c r="D21" s="107"/>
      <c r="E21" s="107"/>
      <c r="F21" s="107"/>
      <c r="G21" s="107"/>
      <c r="H21" s="107"/>
      <c r="I21" s="107"/>
      <c r="J21" s="215"/>
      <c r="K21" s="234"/>
    </row>
    <row r="22" spans="1:11" ht="15.75" thickBot="1">
      <c r="A22" s="116" t="s">
        <v>393</v>
      </c>
      <c r="B22" s="22">
        <v>20</v>
      </c>
      <c r="C22" s="22">
        <v>20</v>
      </c>
      <c r="D22" s="108"/>
      <c r="E22" s="108"/>
      <c r="F22" s="108"/>
      <c r="G22" s="108"/>
      <c r="H22" s="108"/>
      <c r="I22" s="108"/>
      <c r="J22" s="216"/>
      <c r="K22" s="235"/>
    </row>
    <row r="23" spans="1:11" ht="15.75" thickBot="1">
      <c r="A23" s="116" t="s">
        <v>394</v>
      </c>
      <c r="B23" s="22">
        <v>20</v>
      </c>
      <c r="C23" s="22">
        <v>20</v>
      </c>
      <c r="D23" s="108"/>
      <c r="E23" s="108"/>
      <c r="F23" s="108"/>
      <c r="G23" s="108"/>
      <c r="H23" s="108"/>
      <c r="I23" s="108"/>
      <c r="J23" s="216"/>
      <c r="K23" s="235"/>
    </row>
    <row r="24" spans="1:11" ht="15.75" thickBot="1">
      <c r="A24" s="116" t="s">
        <v>395</v>
      </c>
      <c r="B24" s="22">
        <v>20</v>
      </c>
      <c r="C24" s="22">
        <v>20</v>
      </c>
      <c r="D24" s="108"/>
      <c r="E24" s="108"/>
      <c r="F24" s="108"/>
      <c r="G24" s="108"/>
      <c r="H24" s="108"/>
      <c r="I24" s="108"/>
      <c r="J24" s="216"/>
      <c r="K24" s="235"/>
    </row>
    <row r="25" spans="1:11">
      <c r="A25" s="116" t="s">
        <v>396</v>
      </c>
      <c r="B25" s="22">
        <v>20</v>
      </c>
      <c r="C25" s="22">
        <v>20</v>
      </c>
      <c r="D25" s="108"/>
      <c r="E25" s="108"/>
      <c r="F25" s="108"/>
      <c r="G25" s="108"/>
      <c r="H25" s="108"/>
      <c r="I25" s="108"/>
      <c r="J25" s="216"/>
      <c r="K25" s="235"/>
    </row>
    <row r="26" spans="1:11">
      <c r="A26" s="116" t="s">
        <v>397</v>
      </c>
      <c r="B26" s="23"/>
      <c r="C26" s="108"/>
      <c r="D26" s="108"/>
      <c r="E26" s="108"/>
      <c r="F26" s="108"/>
      <c r="G26" s="108"/>
      <c r="H26" s="108"/>
      <c r="I26" s="108"/>
      <c r="J26" s="216"/>
      <c r="K26" s="235"/>
    </row>
    <row r="27" spans="1:11">
      <c r="A27" s="116" t="s">
        <v>398</v>
      </c>
      <c r="B27" s="23"/>
      <c r="C27" s="108"/>
      <c r="D27" s="108"/>
      <c r="E27" s="108"/>
      <c r="F27" s="108"/>
      <c r="G27" s="108"/>
      <c r="H27" s="108"/>
      <c r="I27" s="108"/>
      <c r="J27" s="216"/>
      <c r="K27" s="235"/>
    </row>
    <row r="28" spans="1:11">
      <c r="A28" s="116" t="s">
        <v>399</v>
      </c>
      <c r="B28" s="23"/>
      <c r="C28" s="108"/>
      <c r="D28" s="108"/>
      <c r="E28" s="108"/>
      <c r="F28" s="108"/>
      <c r="G28" s="108"/>
      <c r="H28" s="108"/>
      <c r="I28" s="108"/>
      <c r="J28" s="216"/>
      <c r="K28" s="235"/>
    </row>
    <row r="29" spans="1:11">
      <c r="A29" s="116" t="s">
        <v>400</v>
      </c>
      <c r="B29" s="23"/>
      <c r="C29" s="108"/>
      <c r="D29" s="108"/>
      <c r="E29" s="108"/>
      <c r="F29" s="108"/>
      <c r="G29" s="108"/>
      <c r="H29" s="108"/>
      <c r="I29" s="108"/>
      <c r="J29" s="216"/>
      <c r="K29" s="235"/>
    </row>
    <row r="30" spans="1:11">
      <c r="A30" s="114" t="s">
        <v>401</v>
      </c>
      <c r="B30" s="28"/>
      <c r="C30" s="109"/>
      <c r="D30" s="109"/>
      <c r="E30" s="109"/>
      <c r="F30" s="109"/>
      <c r="G30" s="109"/>
      <c r="H30" s="109"/>
      <c r="I30" s="109"/>
      <c r="J30" s="217"/>
      <c r="K30" s="236"/>
    </row>
    <row r="31" spans="1:11">
      <c r="A31" s="114" t="s">
        <v>401</v>
      </c>
      <c r="B31" s="28"/>
      <c r="C31" s="109"/>
      <c r="D31" s="109"/>
      <c r="E31" s="109"/>
      <c r="F31" s="109"/>
      <c r="G31" s="109"/>
      <c r="H31" s="109"/>
      <c r="I31" s="109"/>
      <c r="J31" s="217"/>
      <c r="K31" s="236"/>
    </row>
    <row r="32" spans="1:11">
      <c r="A32" s="114" t="s">
        <v>401</v>
      </c>
      <c r="B32" s="28"/>
      <c r="C32" s="109"/>
      <c r="D32" s="109"/>
      <c r="E32" s="109"/>
      <c r="F32" s="109"/>
      <c r="G32" s="109"/>
      <c r="H32" s="109"/>
      <c r="I32" s="109"/>
      <c r="J32" s="217"/>
      <c r="K32" s="236"/>
    </row>
    <row r="33" spans="1:11" ht="15.75" thickBot="1">
      <c r="A33" s="114" t="s">
        <v>401</v>
      </c>
      <c r="B33" s="28"/>
      <c r="C33" s="109"/>
      <c r="D33" s="109"/>
      <c r="E33" s="109"/>
      <c r="F33" s="109"/>
      <c r="G33" s="109"/>
      <c r="H33" s="109"/>
      <c r="I33" s="109"/>
      <c r="J33" s="217"/>
      <c r="K33" s="236"/>
    </row>
    <row r="34" spans="1:11">
      <c r="A34" s="526" t="s">
        <v>21</v>
      </c>
      <c r="B34" s="13"/>
      <c r="C34" s="14"/>
      <c r="D34" s="14"/>
      <c r="E34" s="14"/>
      <c r="F34" s="14"/>
      <c r="G34" s="14"/>
      <c r="H34" s="14"/>
      <c r="I34" s="14"/>
      <c r="J34" s="14"/>
      <c r="K34" s="237"/>
    </row>
    <row r="35" spans="1:11" ht="18.75" customHeight="1" thickBot="1">
      <c r="A35" s="527"/>
      <c r="B35" s="16"/>
      <c r="C35" s="17"/>
      <c r="D35" s="17"/>
      <c r="E35" s="17"/>
      <c r="F35" s="17"/>
      <c r="G35" s="17"/>
      <c r="H35" s="17"/>
      <c r="I35" s="17"/>
      <c r="J35" s="17"/>
      <c r="K35" s="238"/>
    </row>
    <row r="36" spans="1:11" ht="15.75" thickBot="1">
      <c r="A36" s="9" t="s">
        <v>22</v>
      </c>
      <c r="B36" s="10"/>
      <c r="C36" s="10"/>
      <c r="D36" s="10"/>
      <c r="E36" s="10"/>
      <c r="F36" s="10"/>
      <c r="G36" s="10"/>
      <c r="H36" s="10"/>
      <c r="I36" s="10"/>
      <c r="J36" s="10"/>
      <c r="K36" s="241"/>
    </row>
    <row r="37" spans="1:11" ht="15.75" thickBot="1">
      <c r="A37" s="11" t="s">
        <v>23</v>
      </c>
      <c r="B37" s="327">
        <v>57450</v>
      </c>
      <c r="C37" s="375">
        <v>116953</v>
      </c>
      <c r="D37" s="375"/>
      <c r="E37" s="375"/>
      <c r="F37" s="375"/>
      <c r="G37" s="375"/>
      <c r="H37" s="375"/>
      <c r="I37" s="375"/>
      <c r="J37" s="375"/>
      <c r="K37" s="376"/>
    </row>
    <row r="38" spans="1:11" ht="15.75" thickBot="1">
      <c r="A38" s="11" t="s">
        <v>24</v>
      </c>
      <c r="B38" s="327">
        <v>12922</v>
      </c>
      <c r="C38" s="327">
        <v>0</v>
      </c>
      <c r="D38" s="375"/>
      <c r="E38" s="375"/>
      <c r="F38" s="375"/>
      <c r="G38" s="375"/>
      <c r="H38" s="375"/>
      <c r="I38" s="375"/>
      <c r="J38" s="375"/>
      <c r="K38" s="376"/>
    </row>
    <row r="39" spans="1:11" ht="15.75" thickBot="1">
      <c r="A39" s="9" t="s">
        <v>25</v>
      </c>
      <c r="B39" s="327"/>
      <c r="C39" s="375"/>
      <c r="D39" s="375"/>
      <c r="E39" s="375"/>
      <c r="F39" s="375"/>
      <c r="G39" s="375"/>
      <c r="H39" s="375"/>
      <c r="I39" s="375"/>
      <c r="J39" s="375"/>
      <c r="K39" s="376"/>
    </row>
    <row r="40" spans="1:11" ht="15.75" thickBot="1">
      <c r="A40" s="9" t="s">
        <v>26</v>
      </c>
      <c r="B40" s="327"/>
      <c r="C40" s="375"/>
      <c r="D40" s="375"/>
      <c r="E40" s="375"/>
      <c r="F40" s="375"/>
      <c r="G40" s="375"/>
      <c r="H40" s="375"/>
      <c r="I40" s="375"/>
      <c r="J40" s="375"/>
      <c r="K40" s="376"/>
    </row>
    <row r="41" spans="1:11" ht="15.75" thickBot="1">
      <c r="A41" s="9" t="s">
        <v>27</v>
      </c>
      <c r="B41" s="327"/>
      <c r="C41" s="375"/>
      <c r="D41" s="375"/>
      <c r="E41" s="375"/>
      <c r="F41" s="375"/>
      <c r="G41" s="375"/>
      <c r="H41" s="375"/>
      <c r="I41" s="375"/>
      <c r="J41" s="375"/>
      <c r="K41" s="376"/>
    </row>
    <row r="42" spans="1:11" ht="15.75" thickBot="1">
      <c r="A42" s="11" t="s">
        <v>28</v>
      </c>
      <c r="B42" s="327"/>
      <c r="C42" s="375"/>
      <c r="D42" s="375"/>
      <c r="E42" s="375"/>
      <c r="F42" s="375"/>
      <c r="G42" s="375"/>
      <c r="H42" s="375"/>
      <c r="I42" s="375"/>
      <c r="J42" s="375"/>
      <c r="K42" s="376"/>
    </row>
    <row r="43" spans="1:11" ht="15.75" thickBot="1">
      <c r="A43" s="11" t="s">
        <v>29</v>
      </c>
      <c r="B43" s="327"/>
      <c r="C43" s="375"/>
      <c r="D43" s="375"/>
      <c r="E43" s="375"/>
      <c r="F43" s="375"/>
      <c r="G43" s="375"/>
      <c r="H43" s="375"/>
      <c r="I43" s="375"/>
      <c r="J43" s="375"/>
      <c r="K43" s="376"/>
    </row>
    <row r="44" spans="1:11" ht="15.75" thickBot="1">
      <c r="A44" s="11" t="s">
        <v>30</v>
      </c>
      <c r="B44" s="327">
        <v>65023</v>
      </c>
      <c r="C44" s="375">
        <v>10000</v>
      </c>
      <c r="D44" s="375"/>
      <c r="E44" s="375"/>
      <c r="F44" s="375"/>
      <c r="G44" s="375"/>
      <c r="H44" s="375"/>
      <c r="I44" s="375"/>
      <c r="J44" s="375"/>
      <c r="K44" s="376"/>
    </row>
    <row r="45" spans="1:11" ht="15.75" thickBot="1">
      <c r="A45" s="9" t="s">
        <v>31</v>
      </c>
      <c r="B45" s="327">
        <v>0</v>
      </c>
      <c r="C45" s="375">
        <v>10500</v>
      </c>
      <c r="D45" s="375"/>
      <c r="E45" s="375"/>
      <c r="F45" s="375"/>
      <c r="G45" s="375"/>
      <c r="H45" s="375"/>
      <c r="I45" s="375"/>
      <c r="J45" s="375"/>
      <c r="K45" s="376"/>
    </row>
    <row r="46" spans="1:11" ht="15.75" thickBot="1">
      <c r="A46" s="9" t="s">
        <v>32</v>
      </c>
      <c r="B46" s="327"/>
      <c r="C46" s="375"/>
      <c r="D46" s="375"/>
      <c r="E46" s="375"/>
      <c r="F46" s="375"/>
      <c r="G46" s="375"/>
      <c r="H46" s="375"/>
      <c r="I46" s="375"/>
      <c r="J46" s="375"/>
      <c r="K46" s="376"/>
    </row>
    <row r="47" spans="1:11" ht="15.75" thickBot="1">
      <c r="A47" s="9" t="s">
        <v>33</v>
      </c>
      <c r="B47" s="327">
        <f>SUM(B37:B45)</f>
        <v>135395</v>
      </c>
      <c r="C47" s="327">
        <f>SUM(C37:C45)</f>
        <v>137453</v>
      </c>
      <c r="D47" s="375"/>
      <c r="E47" s="375"/>
      <c r="F47" s="375"/>
      <c r="G47" s="375"/>
      <c r="H47" s="375"/>
      <c r="I47" s="375"/>
      <c r="J47" s="375"/>
      <c r="K47" s="376"/>
    </row>
    <row r="48" spans="1:11" ht="15.75" thickBot="1">
      <c r="A48" s="9" t="s">
        <v>34</v>
      </c>
      <c r="B48" s="379">
        <f>B47*0.17+C47*0.02</f>
        <v>25766.210000000003</v>
      </c>
      <c r="C48" s="327">
        <f>C47*0.15</f>
        <v>20617.95</v>
      </c>
      <c r="D48" s="375"/>
      <c r="E48" s="375"/>
      <c r="F48" s="375"/>
      <c r="G48" s="375"/>
      <c r="H48" s="375"/>
      <c r="I48" s="375"/>
      <c r="J48" s="375"/>
      <c r="K48" s="376"/>
    </row>
    <row r="49" spans="1:11" ht="15.75" thickBot="1">
      <c r="A49" s="9" t="s">
        <v>35</v>
      </c>
      <c r="B49" s="327">
        <f>SUM(B47:B48)</f>
        <v>161161.21</v>
      </c>
      <c r="C49" s="327">
        <f>SUM(C47:C48)</f>
        <v>158070.95000000001</v>
      </c>
      <c r="D49" s="375"/>
      <c r="E49" s="375"/>
      <c r="F49" s="375"/>
      <c r="G49" s="375"/>
      <c r="H49" s="375"/>
      <c r="I49" s="375"/>
      <c r="J49" s="375"/>
      <c r="K49" s="376"/>
    </row>
    <row r="50" spans="1:11">
      <c r="A50" s="526" t="s">
        <v>36</v>
      </c>
      <c r="B50" s="13"/>
      <c r="C50" s="14"/>
      <c r="D50" s="14"/>
      <c r="E50" s="14"/>
      <c r="F50" s="14"/>
      <c r="G50" s="14"/>
      <c r="H50" s="15"/>
      <c r="I50" s="15"/>
      <c r="J50" s="15"/>
      <c r="K50" s="237"/>
    </row>
    <row r="51" spans="1:11" ht="18.75" customHeight="1" thickBot="1">
      <c r="A51" s="528"/>
      <c r="B51" s="25"/>
      <c r="C51" s="26"/>
      <c r="D51" s="26"/>
      <c r="E51" s="26"/>
      <c r="F51" s="26"/>
      <c r="G51" s="26"/>
      <c r="H51" s="27"/>
      <c r="I51" s="27"/>
      <c r="J51" s="27"/>
      <c r="K51" s="239"/>
    </row>
    <row r="52" spans="1:11" ht="15.75" thickBot="1">
      <c r="A52" s="306" t="s">
        <v>711</v>
      </c>
      <c r="B52" s="497">
        <v>0</v>
      </c>
      <c r="C52" s="514">
        <v>0</v>
      </c>
      <c r="D52" s="365"/>
      <c r="E52" s="365"/>
      <c r="F52" s="365"/>
      <c r="G52" s="365"/>
      <c r="H52" s="365"/>
      <c r="I52" s="365"/>
      <c r="J52" s="371"/>
      <c r="K52" s="244"/>
    </row>
    <row r="53" spans="1:11" ht="15.75" thickBot="1">
      <c r="A53" s="306" t="s">
        <v>741</v>
      </c>
      <c r="B53" s="497">
        <v>44</v>
      </c>
      <c r="C53" s="514">
        <v>74.8</v>
      </c>
      <c r="D53" s="365"/>
      <c r="E53" s="365"/>
      <c r="F53" s="365"/>
      <c r="G53" s="365"/>
      <c r="H53" s="365"/>
      <c r="I53" s="365"/>
      <c r="J53" s="371"/>
      <c r="K53" s="244"/>
    </row>
    <row r="54" spans="1:11" ht="15.75" thickBot="1">
      <c r="A54" s="306" t="s">
        <v>742</v>
      </c>
      <c r="B54" s="497">
        <v>44</v>
      </c>
      <c r="C54" s="514">
        <v>0</v>
      </c>
      <c r="D54" s="365"/>
      <c r="E54" s="365"/>
      <c r="F54" s="365"/>
      <c r="G54" s="365"/>
      <c r="H54" s="365"/>
      <c r="I54" s="365"/>
      <c r="J54" s="371"/>
      <c r="K54" s="244"/>
    </row>
    <row r="55" spans="1:11" ht="15.75" thickBot="1">
      <c r="A55" s="306" t="s">
        <v>743</v>
      </c>
      <c r="B55" s="497">
        <v>110</v>
      </c>
      <c r="C55" s="514">
        <v>0</v>
      </c>
      <c r="D55" s="365"/>
      <c r="E55" s="365"/>
      <c r="F55" s="365"/>
      <c r="G55" s="365"/>
      <c r="H55" s="365"/>
      <c r="I55" s="365"/>
      <c r="J55" s="371"/>
      <c r="K55" s="244"/>
    </row>
    <row r="56" spans="1:11" ht="15.75" thickBot="1">
      <c r="A56" s="306" t="s">
        <v>744</v>
      </c>
      <c r="B56" s="497">
        <v>44</v>
      </c>
      <c r="C56" s="514">
        <v>0</v>
      </c>
      <c r="D56" s="365"/>
      <c r="E56" s="365"/>
      <c r="F56" s="365"/>
      <c r="G56" s="365"/>
      <c r="H56" s="365"/>
      <c r="I56" s="365"/>
      <c r="J56" s="371"/>
      <c r="K56" s="244"/>
    </row>
    <row r="57" spans="1:11" ht="15.75" thickBot="1">
      <c r="A57" s="306" t="s">
        <v>753</v>
      </c>
      <c r="B57" s="497">
        <v>0</v>
      </c>
      <c r="C57" s="514">
        <v>72.599999999999994</v>
      </c>
      <c r="D57" s="365"/>
      <c r="E57" s="365"/>
      <c r="F57" s="365"/>
      <c r="G57" s="365"/>
      <c r="H57" s="365"/>
      <c r="I57" s="365"/>
      <c r="J57" s="371"/>
      <c r="K57" s="244"/>
    </row>
    <row r="58" spans="1:11" ht="15.75" thickBot="1">
      <c r="A58" s="306"/>
      <c r="B58" s="497"/>
      <c r="C58" s="514"/>
      <c r="D58" s="365"/>
      <c r="E58" s="365"/>
      <c r="F58" s="365"/>
      <c r="G58" s="365"/>
      <c r="H58" s="365"/>
      <c r="I58" s="365"/>
      <c r="J58" s="371"/>
      <c r="K58" s="244"/>
    </row>
    <row r="59" spans="1:11" ht="15.75" hidden="1" thickBot="1">
      <c r="A59" s="306"/>
      <c r="B59" s="497"/>
      <c r="C59" s="514"/>
      <c r="D59" s="365"/>
      <c r="E59" s="365"/>
      <c r="F59" s="365"/>
      <c r="G59" s="365"/>
      <c r="H59" s="365"/>
      <c r="I59" s="365"/>
      <c r="J59" s="371"/>
      <c r="K59" s="244"/>
    </row>
    <row r="60" spans="1:11" ht="15.75" hidden="1" thickBot="1">
      <c r="A60" s="306"/>
      <c r="B60" s="497"/>
      <c r="C60" s="514"/>
      <c r="D60" s="365"/>
      <c r="E60" s="365"/>
      <c r="F60" s="365"/>
      <c r="G60" s="365"/>
      <c r="H60" s="365"/>
      <c r="I60" s="365"/>
      <c r="J60" s="371"/>
      <c r="K60" s="244"/>
    </row>
    <row r="61" spans="1:11" ht="15.75" hidden="1" thickBot="1">
      <c r="A61" s="306"/>
      <c r="B61" s="497"/>
      <c r="C61" s="514"/>
      <c r="D61" s="365"/>
      <c r="E61" s="365"/>
      <c r="F61" s="365"/>
      <c r="G61" s="365"/>
      <c r="H61" s="365"/>
      <c r="I61" s="365"/>
      <c r="J61" s="371"/>
      <c r="K61" s="244"/>
    </row>
    <row r="62" spans="1:11" ht="15.75" hidden="1" thickBot="1">
      <c r="A62" s="306"/>
      <c r="B62" s="497"/>
      <c r="C62" s="514"/>
      <c r="D62" s="365"/>
      <c r="E62" s="365"/>
      <c r="F62" s="365"/>
      <c r="G62" s="365"/>
      <c r="H62" s="365"/>
      <c r="I62" s="365"/>
      <c r="J62" s="371"/>
      <c r="K62" s="244"/>
    </row>
    <row r="63" spans="1:11" ht="15.75" hidden="1" thickBot="1">
      <c r="A63" s="306"/>
      <c r="B63" s="497"/>
      <c r="C63" s="514"/>
      <c r="D63" s="365"/>
      <c r="E63" s="365"/>
      <c r="F63" s="365"/>
      <c r="G63" s="365"/>
      <c r="H63" s="365"/>
      <c r="I63" s="365"/>
      <c r="J63" s="371"/>
      <c r="K63" s="244"/>
    </row>
    <row r="64" spans="1:11">
      <c r="A64" s="306"/>
      <c r="B64" s="497"/>
      <c r="C64" s="514"/>
      <c r="D64" s="365"/>
      <c r="E64" s="365"/>
      <c r="F64" s="365"/>
      <c r="G64" s="365"/>
      <c r="H64" s="365"/>
      <c r="I64" s="365"/>
      <c r="J64" s="371"/>
      <c r="K64" s="244"/>
    </row>
    <row r="65" spans="1:11" ht="15.75" thickBot="1">
      <c r="A65" s="36"/>
      <c r="B65" s="522"/>
      <c r="C65" s="523"/>
      <c r="D65" s="373"/>
      <c r="E65" s="373"/>
      <c r="F65" s="373"/>
      <c r="G65" s="373"/>
      <c r="H65" s="373"/>
      <c r="I65" s="373"/>
      <c r="J65" s="374"/>
      <c r="K65" s="245"/>
    </row>
    <row r="67" spans="1:11">
      <c r="A67" s="81" t="s">
        <v>37</v>
      </c>
      <c r="B67" s="81"/>
      <c r="C67" s="81"/>
      <c r="D67" s="81"/>
      <c r="E67" s="81"/>
      <c r="F67" s="81"/>
      <c r="G67" s="81"/>
    </row>
    <row r="68" spans="1:11">
      <c r="A68" s="81" t="s">
        <v>38</v>
      </c>
      <c r="B68" s="81"/>
      <c r="C68" s="81"/>
      <c r="D68" s="81"/>
      <c r="E68" s="81"/>
      <c r="F68" s="81"/>
      <c r="G68" s="81"/>
    </row>
    <row r="69" spans="1:11" ht="15.75" thickBot="1">
      <c r="A69" s="81" t="s">
        <v>402</v>
      </c>
      <c r="B69" s="81"/>
      <c r="C69" s="81"/>
      <c r="D69" s="81"/>
      <c r="E69" s="81"/>
      <c r="F69" s="81"/>
      <c r="G69" s="81"/>
    </row>
    <row r="70" spans="1:11" ht="60.75" thickBot="1">
      <c r="A70" s="41" t="s">
        <v>406</v>
      </c>
      <c r="B70" s="41" t="s">
        <v>404</v>
      </c>
      <c r="C70" s="43" t="s">
        <v>474</v>
      </c>
      <c r="D70" s="44" t="s">
        <v>39</v>
      </c>
      <c r="E70" s="44" t="s">
        <v>40</v>
      </c>
      <c r="F70" s="42" t="s">
        <v>41</v>
      </c>
      <c r="G70" s="80" t="s">
        <v>42</v>
      </c>
      <c r="H70" s="80" t="s">
        <v>405</v>
      </c>
      <c r="I70" s="117" t="s">
        <v>403</v>
      </c>
      <c r="J70" s="117"/>
      <c r="K70" s="246" t="s">
        <v>205</v>
      </c>
    </row>
    <row r="71" spans="1:11">
      <c r="A71" s="91" t="s">
        <v>374</v>
      </c>
      <c r="B71" s="110"/>
      <c r="C71" s="51"/>
      <c r="D71" s="52"/>
      <c r="E71" s="52"/>
      <c r="F71" s="52"/>
      <c r="G71" s="53"/>
      <c r="H71" s="53"/>
      <c r="I71" s="118"/>
      <c r="J71" s="118"/>
      <c r="K71" s="247"/>
    </row>
    <row r="72" spans="1:11" s="301" customFormat="1" ht="80.099999999999994" customHeight="1">
      <c r="A72" s="297" t="s">
        <v>696</v>
      </c>
      <c r="B72" s="295" t="s">
        <v>194</v>
      </c>
      <c r="C72" s="294" t="s">
        <v>427</v>
      </c>
      <c r="D72" s="295" t="s">
        <v>195</v>
      </c>
      <c r="E72" s="295" t="s">
        <v>194</v>
      </c>
      <c r="F72" s="295" t="s">
        <v>195</v>
      </c>
      <c r="G72" s="295" t="s">
        <v>194</v>
      </c>
      <c r="H72" s="296" t="s">
        <v>203</v>
      </c>
      <c r="I72" s="298"/>
      <c r="J72" s="298"/>
      <c r="K72" s="296" t="s">
        <v>207</v>
      </c>
    </row>
    <row r="73" spans="1:11">
      <c r="A73" s="49"/>
      <c r="B73" s="127"/>
      <c r="C73" s="134"/>
      <c r="D73" s="127"/>
      <c r="E73" s="127"/>
      <c r="F73" s="127"/>
      <c r="G73" s="127"/>
      <c r="H73" s="60"/>
      <c r="I73" s="120"/>
      <c r="J73" s="120"/>
      <c r="K73" s="249"/>
    </row>
    <row r="74" spans="1:11">
      <c r="A74" s="49"/>
      <c r="B74" s="127"/>
      <c r="C74" s="134"/>
      <c r="D74" s="127"/>
      <c r="E74" s="127"/>
      <c r="F74" s="127"/>
      <c r="G74" s="127"/>
      <c r="H74" s="60"/>
      <c r="I74" s="120"/>
      <c r="J74" s="120"/>
      <c r="K74" s="249"/>
    </row>
    <row r="75" spans="1:11">
      <c r="A75" s="49"/>
      <c r="B75" s="127"/>
      <c r="C75" s="134"/>
      <c r="D75" s="127"/>
      <c r="E75" s="127"/>
      <c r="F75" s="127"/>
      <c r="G75" s="127"/>
      <c r="H75" s="60"/>
      <c r="I75" s="120"/>
      <c r="J75" s="120"/>
      <c r="K75" s="249"/>
    </row>
    <row r="76" spans="1:11">
      <c r="A76" s="49"/>
      <c r="B76" s="127"/>
      <c r="C76" s="134"/>
      <c r="D76" s="127"/>
      <c r="E76" s="127"/>
      <c r="F76" s="127"/>
      <c r="G76" s="127"/>
      <c r="H76" s="60"/>
      <c r="I76" s="120"/>
      <c r="J76" s="120"/>
      <c r="K76" s="249"/>
    </row>
    <row r="77" spans="1:11" ht="15.75" thickBot="1">
      <c r="A77" s="50"/>
      <c r="B77" s="128"/>
      <c r="C77" s="135"/>
      <c r="D77" s="128"/>
      <c r="E77" s="128"/>
      <c r="F77" s="128"/>
      <c r="G77" s="128"/>
      <c r="H77" s="62"/>
      <c r="I77" s="121"/>
      <c r="J77" s="121"/>
      <c r="K77" s="250"/>
    </row>
    <row r="78" spans="1:11" ht="15.75" thickBot="1">
      <c r="A78" s="37" t="str">
        <f>C9</f>
        <v>GAV003</v>
      </c>
      <c r="B78" s="111"/>
      <c r="C78" s="63"/>
      <c r="D78" s="64"/>
      <c r="E78" s="64"/>
      <c r="F78" s="64"/>
      <c r="G78" s="65"/>
      <c r="H78" s="65"/>
      <c r="I78" s="122"/>
      <c r="J78" s="122"/>
      <c r="K78" s="251"/>
    </row>
    <row r="79" spans="1:11">
      <c r="A79" s="48"/>
      <c r="B79" s="126"/>
      <c r="C79" s="136"/>
      <c r="D79" s="58"/>
      <c r="E79" s="58"/>
      <c r="F79" s="79"/>
      <c r="G79" s="59"/>
      <c r="H79" s="66"/>
      <c r="I79" s="123"/>
      <c r="J79" s="221"/>
      <c r="K79" s="248"/>
    </row>
    <row r="80" spans="1:11">
      <c r="A80" s="49"/>
      <c r="B80" s="127"/>
      <c r="C80" s="134"/>
      <c r="D80" s="57"/>
      <c r="E80" s="57"/>
      <c r="F80" s="77"/>
      <c r="G80" s="60"/>
      <c r="H80" s="60"/>
      <c r="I80" s="120"/>
      <c r="J80" s="120"/>
      <c r="K80" s="249"/>
    </row>
    <row r="81" spans="1:11">
      <c r="A81" s="49"/>
      <c r="B81" s="127"/>
      <c r="C81" s="134"/>
      <c r="D81" s="57"/>
      <c r="E81" s="57"/>
      <c r="F81" s="77"/>
      <c r="G81" s="60"/>
      <c r="H81" s="60"/>
      <c r="I81" s="120"/>
      <c r="J81" s="120"/>
      <c r="K81" s="249"/>
    </row>
    <row r="82" spans="1:11">
      <c r="A82" s="49"/>
      <c r="B82" s="127"/>
      <c r="C82" s="134"/>
      <c r="D82" s="57"/>
      <c r="E82" s="57"/>
      <c r="F82" s="77"/>
      <c r="G82" s="60"/>
      <c r="H82" s="60"/>
      <c r="I82" s="120"/>
      <c r="J82" s="120"/>
      <c r="K82" s="249"/>
    </row>
    <row r="83" spans="1:11">
      <c r="A83" s="49"/>
      <c r="B83" s="127"/>
      <c r="C83" s="134"/>
      <c r="D83" s="57"/>
      <c r="E83" s="57"/>
      <c r="F83" s="77"/>
      <c r="G83" s="60"/>
      <c r="H83" s="60"/>
      <c r="I83" s="120"/>
      <c r="J83" s="120"/>
      <c r="K83" s="249"/>
    </row>
    <row r="84" spans="1:11" ht="15.75" thickBot="1">
      <c r="A84" s="50"/>
      <c r="B84" s="128"/>
      <c r="C84" s="135"/>
      <c r="D84" s="61"/>
      <c r="E84" s="61"/>
      <c r="F84" s="78"/>
      <c r="G84" s="62"/>
      <c r="H84" s="62"/>
      <c r="I84" s="121"/>
      <c r="J84" s="121"/>
      <c r="K84" s="250"/>
    </row>
    <row r="85" spans="1:11" ht="15.75" thickBot="1">
      <c r="A85" s="1" t="e">
        <f>D9</f>
        <v>#N/A</v>
      </c>
      <c r="B85" s="112"/>
      <c r="C85" s="54"/>
      <c r="D85" s="55"/>
      <c r="E85" s="55"/>
      <c r="F85" s="55"/>
      <c r="G85" s="56"/>
      <c r="H85" s="56"/>
      <c r="I85" s="124"/>
      <c r="J85" s="124"/>
      <c r="K85" s="252"/>
    </row>
    <row r="86" spans="1:11">
      <c r="A86" s="38"/>
      <c r="B86" s="126"/>
      <c r="C86" s="136"/>
      <c r="D86" s="58"/>
      <c r="E86" s="58"/>
      <c r="F86" s="79"/>
      <c r="G86" s="59"/>
      <c r="H86" s="66"/>
      <c r="I86" s="123"/>
      <c r="J86" s="221"/>
      <c r="K86" s="248"/>
    </row>
    <row r="87" spans="1:11">
      <c r="A87" s="39"/>
      <c r="B87" s="127"/>
      <c r="C87" s="134"/>
      <c r="D87" s="57"/>
      <c r="E87" s="57"/>
      <c r="F87" s="77"/>
      <c r="G87" s="60"/>
      <c r="H87" s="60"/>
      <c r="I87" s="120"/>
      <c r="J87" s="120"/>
      <c r="K87" s="249"/>
    </row>
    <row r="88" spans="1:11">
      <c r="A88" s="39"/>
      <c r="B88" s="127"/>
      <c r="C88" s="134"/>
      <c r="D88" s="57"/>
      <c r="E88" s="57"/>
      <c r="F88" s="77"/>
      <c r="G88" s="60"/>
      <c r="H88" s="60"/>
      <c r="I88" s="120"/>
      <c r="J88" s="120"/>
      <c r="K88" s="249"/>
    </row>
    <row r="89" spans="1:11">
      <c r="A89" s="39"/>
      <c r="B89" s="127"/>
      <c r="C89" s="134"/>
      <c r="D89" s="57"/>
      <c r="E89" s="57"/>
      <c r="F89" s="77"/>
      <c r="G89" s="60"/>
      <c r="H89" s="60"/>
      <c r="I89" s="120"/>
      <c r="J89" s="120"/>
      <c r="K89" s="249"/>
    </row>
    <row r="90" spans="1:11">
      <c r="A90" s="39"/>
      <c r="B90" s="127"/>
      <c r="C90" s="134"/>
      <c r="D90" s="57"/>
      <c r="E90" s="57"/>
      <c r="F90" s="77"/>
      <c r="G90" s="60"/>
      <c r="H90" s="60"/>
      <c r="I90" s="120"/>
      <c r="J90" s="120"/>
      <c r="K90" s="249"/>
    </row>
    <row r="91" spans="1:11" ht="15.75" thickBot="1">
      <c r="A91" s="40"/>
      <c r="B91" s="128"/>
      <c r="C91" s="135"/>
      <c r="D91" s="61"/>
      <c r="E91" s="61"/>
      <c r="F91" s="78"/>
      <c r="G91" s="62"/>
      <c r="H91" s="62"/>
      <c r="I91" s="121"/>
      <c r="J91" s="121"/>
      <c r="K91" s="250"/>
    </row>
    <row r="92" spans="1:11" ht="15.75" thickBot="1">
      <c r="A92" s="1" t="e">
        <f>E9</f>
        <v>#N/A</v>
      </c>
      <c r="B92" s="113"/>
      <c r="C92" s="45"/>
      <c r="D92" s="46"/>
      <c r="E92" s="46"/>
      <c r="F92" s="46"/>
      <c r="G92" s="47"/>
      <c r="H92" s="47"/>
      <c r="I92" s="125"/>
      <c r="J92" s="125"/>
      <c r="K92" s="253"/>
    </row>
    <row r="93" spans="1:11">
      <c r="A93" s="38"/>
      <c r="B93" s="126"/>
      <c r="C93" s="136"/>
      <c r="D93" s="58"/>
      <c r="E93" s="58"/>
      <c r="F93" s="79"/>
      <c r="G93" s="59"/>
      <c r="H93" s="66"/>
      <c r="I93" s="123"/>
      <c r="J93" s="221"/>
      <c r="K93" s="248"/>
    </row>
    <row r="94" spans="1:11">
      <c r="A94" s="39"/>
      <c r="B94" s="127"/>
      <c r="C94" s="134"/>
      <c r="D94" s="57"/>
      <c r="E94" s="57"/>
      <c r="F94" s="77"/>
      <c r="G94" s="60"/>
      <c r="H94" s="60"/>
      <c r="I94" s="120"/>
      <c r="J94" s="120"/>
      <c r="K94" s="249"/>
    </row>
    <row r="95" spans="1:11">
      <c r="A95" s="39"/>
      <c r="B95" s="127"/>
      <c r="C95" s="134"/>
      <c r="D95" s="57"/>
      <c r="E95" s="57"/>
      <c r="F95" s="77"/>
      <c r="G95" s="60"/>
      <c r="H95" s="60"/>
      <c r="I95" s="120"/>
      <c r="J95" s="120"/>
      <c r="K95" s="249"/>
    </row>
    <row r="96" spans="1:11">
      <c r="A96" s="39"/>
      <c r="B96" s="127"/>
      <c r="C96" s="134"/>
      <c r="D96" s="57"/>
      <c r="E96" s="57"/>
      <c r="F96" s="77"/>
      <c r="G96" s="60"/>
      <c r="H96" s="60"/>
      <c r="I96" s="120"/>
      <c r="J96" s="120"/>
      <c r="K96" s="249"/>
    </row>
    <row r="97" spans="1:11">
      <c r="A97" s="39"/>
      <c r="B97" s="127"/>
      <c r="C97" s="134"/>
      <c r="D97" s="57"/>
      <c r="E97" s="57"/>
      <c r="F97" s="77"/>
      <c r="G97" s="60"/>
      <c r="H97" s="60"/>
      <c r="I97" s="120"/>
      <c r="J97" s="120"/>
      <c r="K97" s="249"/>
    </row>
    <row r="98" spans="1:11" ht="15.75" thickBot="1">
      <c r="A98" s="40"/>
      <c r="B98" s="128"/>
      <c r="C98" s="135"/>
      <c r="D98" s="61"/>
      <c r="E98" s="61"/>
      <c r="F98" s="78"/>
      <c r="G98" s="62"/>
      <c r="H98" s="62"/>
      <c r="I98" s="121"/>
      <c r="J98" s="121"/>
      <c r="K98" s="250"/>
    </row>
    <row r="99" spans="1:11" ht="15.75" thickBot="1">
      <c r="A99" s="1" t="e">
        <f>F9</f>
        <v>#N/A</v>
      </c>
      <c r="B99" s="113"/>
      <c r="C99" s="45"/>
      <c r="D99" s="46"/>
      <c r="E99" s="46"/>
      <c r="F99" s="46"/>
      <c r="G99" s="47"/>
      <c r="H99" s="47"/>
      <c r="I99" s="125"/>
      <c r="J99" s="125"/>
      <c r="K99" s="253"/>
    </row>
    <row r="100" spans="1:11">
      <c r="A100" s="38"/>
      <c r="B100" s="126"/>
      <c r="C100" s="136"/>
      <c r="D100" s="58"/>
      <c r="E100" s="58"/>
      <c r="F100" s="79"/>
      <c r="G100" s="59"/>
      <c r="H100" s="66"/>
      <c r="I100" s="123"/>
      <c r="J100" s="221"/>
      <c r="K100" s="248"/>
    </row>
    <row r="101" spans="1:11">
      <c r="A101" s="39"/>
      <c r="B101" s="127"/>
      <c r="C101" s="134"/>
      <c r="D101" s="57"/>
      <c r="E101" s="57"/>
      <c r="F101" s="77"/>
      <c r="G101" s="60"/>
      <c r="H101" s="60"/>
      <c r="I101" s="120"/>
      <c r="J101" s="120"/>
      <c r="K101" s="249"/>
    </row>
    <row r="102" spans="1:11">
      <c r="A102" s="39"/>
      <c r="B102" s="127"/>
      <c r="C102" s="134"/>
      <c r="D102" s="57"/>
      <c r="E102" s="57"/>
      <c r="F102" s="77"/>
      <c r="G102" s="60"/>
      <c r="H102" s="60"/>
      <c r="I102" s="120"/>
      <c r="J102" s="120"/>
      <c r="K102" s="249"/>
    </row>
    <row r="103" spans="1:11">
      <c r="A103" s="39"/>
      <c r="B103" s="127"/>
      <c r="C103" s="134"/>
      <c r="D103" s="57"/>
      <c r="E103" s="57"/>
      <c r="F103" s="77"/>
      <c r="G103" s="60"/>
      <c r="H103" s="60"/>
      <c r="I103" s="120"/>
      <c r="J103" s="120"/>
      <c r="K103" s="249"/>
    </row>
    <row r="104" spans="1:11">
      <c r="A104" s="39"/>
      <c r="B104" s="127"/>
      <c r="C104" s="134"/>
      <c r="D104" s="57"/>
      <c r="E104" s="57"/>
      <c r="F104" s="77"/>
      <c r="G104" s="60"/>
      <c r="H104" s="60"/>
      <c r="I104" s="120"/>
      <c r="J104" s="120"/>
      <c r="K104" s="249"/>
    </row>
    <row r="105" spans="1:11" ht="15.75" thickBot="1">
      <c r="A105" s="40"/>
      <c r="B105" s="128"/>
      <c r="C105" s="135"/>
      <c r="D105" s="61"/>
      <c r="E105" s="61"/>
      <c r="F105" s="78"/>
      <c r="G105" s="62"/>
      <c r="H105" s="62"/>
      <c r="I105" s="121"/>
      <c r="J105" s="121"/>
      <c r="K105" s="250"/>
    </row>
    <row r="106" spans="1:11" ht="15.75" thickBot="1">
      <c r="A106" s="1" t="e">
        <f>G9</f>
        <v>#N/A</v>
      </c>
      <c r="B106" s="113"/>
      <c r="C106" s="45"/>
      <c r="D106" s="46"/>
      <c r="E106" s="46"/>
      <c r="F106" s="46"/>
      <c r="G106" s="47"/>
      <c r="H106" s="47"/>
      <c r="I106" s="125"/>
      <c r="J106" s="125"/>
      <c r="K106" s="253"/>
    </row>
    <row r="107" spans="1:11">
      <c r="A107" s="38"/>
      <c r="B107" s="126"/>
      <c r="C107" s="136"/>
      <c r="D107" s="58"/>
      <c r="E107" s="58"/>
      <c r="F107" s="79"/>
      <c r="G107" s="59"/>
      <c r="H107" s="66"/>
      <c r="I107" s="123"/>
      <c r="J107" s="221"/>
      <c r="K107" s="248"/>
    </row>
    <row r="108" spans="1:11">
      <c r="A108" s="39"/>
      <c r="B108" s="127"/>
      <c r="C108" s="134"/>
      <c r="D108" s="57"/>
      <c r="E108" s="57"/>
      <c r="F108" s="77"/>
      <c r="G108" s="60"/>
      <c r="H108" s="60"/>
      <c r="I108" s="120"/>
      <c r="J108" s="120"/>
      <c r="K108" s="249"/>
    </row>
    <row r="109" spans="1:11">
      <c r="A109" s="39"/>
      <c r="B109" s="127"/>
      <c r="C109" s="134"/>
      <c r="D109" s="57"/>
      <c r="E109" s="57"/>
      <c r="F109" s="77"/>
      <c r="G109" s="60"/>
      <c r="H109" s="60"/>
      <c r="I109" s="120"/>
      <c r="J109" s="120"/>
      <c r="K109" s="249"/>
    </row>
    <row r="110" spans="1:11">
      <c r="A110" s="39"/>
      <c r="B110" s="127"/>
      <c r="C110" s="134"/>
      <c r="D110" s="57"/>
      <c r="E110" s="57"/>
      <c r="F110" s="77"/>
      <c r="G110" s="60"/>
      <c r="H110" s="60"/>
      <c r="I110" s="120"/>
      <c r="J110" s="120"/>
      <c r="K110" s="249"/>
    </row>
    <row r="111" spans="1:11">
      <c r="A111" s="39"/>
      <c r="B111" s="127"/>
      <c r="C111" s="134"/>
      <c r="D111" s="57"/>
      <c r="E111" s="57"/>
      <c r="F111" s="77"/>
      <c r="G111" s="60"/>
      <c r="H111" s="60"/>
      <c r="I111" s="120"/>
      <c r="J111" s="120"/>
      <c r="K111" s="249"/>
    </row>
    <row r="112" spans="1:11" ht="15.75" thickBot="1">
      <c r="A112" s="40"/>
      <c r="B112" s="128"/>
      <c r="C112" s="135"/>
      <c r="D112" s="61"/>
      <c r="E112" s="61"/>
      <c r="F112" s="78"/>
      <c r="G112" s="62"/>
      <c r="H112" s="62"/>
      <c r="I112" s="121"/>
      <c r="J112" s="121"/>
      <c r="K112" s="250"/>
    </row>
    <row r="113" spans="1:11" ht="15.75" thickBot="1">
      <c r="A113" s="1" t="e">
        <f>H9</f>
        <v>#N/A</v>
      </c>
      <c r="B113" s="113"/>
      <c r="C113" s="45"/>
      <c r="D113" s="46"/>
      <c r="E113" s="46"/>
      <c r="F113" s="46"/>
      <c r="G113" s="47"/>
      <c r="H113" s="47"/>
      <c r="I113" s="125"/>
      <c r="J113" s="125"/>
      <c r="K113" s="253"/>
    </row>
    <row r="114" spans="1:11">
      <c r="A114" s="38"/>
      <c r="B114" s="126"/>
      <c r="C114" s="136"/>
      <c r="D114" s="58"/>
      <c r="E114" s="58"/>
      <c r="F114" s="79"/>
      <c r="G114" s="59"/>
      <c r="H114" s="66"/>
      <c r="I114" s="123"/>
      <c r="J114" s="221"/>
      <c r="K114" s="248"/>
    </row>
    <row r="115" spans="1:11">
      <c r="A115" s="39"/>
      <c r="B115" s="127"/>
      <c r="C115" s="134"/>
      <c r="D115" s="57"/>
      <c r="E115" s="57"/>
      <c r="F115" s="77"/>
      <c r="G115" s="60"/>
      <c r="H115" s="60"/>
      <c r="I115" s="120"/>
      <c r="J115" s="120"/>
      <c r="K115" s="249"/>
    </row>
    <row r="116" spans="1:11">
      <c r="A116" s="39"/>
      <c r="B116" s="127"/>
      <c r="C116" s="134"/>
      <c r="D116" s="57"/>
      <c r="E116" s="57"/>
      <c r="F116" s="77"/>
      <c r="G116" s="60"/>
      <c r="H116" s="60"/>
      <c r="I116" s="120"/>
      <c r="J116" s="120"/>
      <c r="K116" s="249"/>
    </row>
    <row r="117" spans="1:11">
      <c r="A117" s="39"/>
      <c r="B117" s="127"/>
      <c r="C117" s="134"/>
      <c r="D117" s="57"/>
      <c r="E117" s="57"/>
      <c r="F117" s="77"/>
      <c r="G117" s="60"/>
      <c r="H117" s="60"/>
      <c r="I117" s="120"/>
      <c r="J117" s="120"/>
      <c r="K117" s="249"/>
    </row>
    <row r="118" spans="1:11">
      <c r="A118" s="39"/>
      <c r="B118" s="127"/>
      <c r="C118" s="134"/>
      <c r="D118" s="57"/>
      <c r="E118" s="57"/>
      <c r="F118" s="77"/>
      <c r="G118" s="60"/>
      <c r="H118" s="60"/>
      <c r="I118" s="120"/>
      <c r="J118" s="120"/>
      <c r="K118" s="249"/>
    </row>
    <row r="119" spans="1:11" ht="15.75" thickBot="1">
      <c r="A119" s="40"/>
      <c r="B119" s="128"/>
      <c r="C119" s="135"/>
      <c r="D119" s="61"/>
      <c r="E119" s="61"/>
      <c r="F119" s="78"/>
      <c r="G119" s="62"/>
      <c r="H119" s="62"/>
      <c r="I119" s="121"/>
      <c r="J119" s="121"/>
      <c r="K119" s="250"/>
    </row>
    <row r="120" spans="1:11" ht="15.75" thickBot="1">
      <c r="A120" s="1" t="e">
        <f>I9</f>
        <v>#N/A</v>
      </c>
      <c r="B120" s="113"/>
      <c r="C120" s="45"/>
      <c r="D120" s="46"/>
      <c r="E120" s="46"/>
      <c r="F120" s="46"/>
      <c r="G120" s="47"/>
      <c r="H120" s="47"/>
      <c r="I120" s="125"/>
      <c r="J120" s="125"/>
      <c r="K120" s="253"/>
    </row>
    <row r="121" spans="1:11">
      <c r="A121" s="38"/>
      <c r="B121" s="126"/>
      <c r="C121" s="136"/>
      <c r="D121" s="58"/>
      <c r="E121" s="58"/>
      <c r="F121" s="79"/>
      <c r="G121" s="59"/>
      <c r="H121" s="66"/>
      <c r="I121" s="123"/>
      <c r="J121" s="221"/>
      <c r="K121" s="248"/>
    </row>
    <row r="122" spans="1:11">
      <c r="A122" s="39"/>
      <c r="B122" s="127"/>
      <c r="C122" s="134"/>
      <c r="D122" s="57"/>
      <c r="E122" s="57"/>
      <c r="F122" s="77"/>
      <c r="G122" s="60"/>
      <c r="H122" s="60"/>
      <c r="I122" s="120"/>
      <c r="J122" s="120"/>
      <c r="K122" s="249"/>
    </row>
    <row r="123" spans="1:11">
      <c r="A123" s="39"/>
      <c r="B123" s="127"/>
      <c r="C123" s="134"/>
      <c r="D123" s="57"/>
      <c r="E123" s="57"/>
      <c r="F123" s="77"/>
      <c r="G123" s="60"/>
      <c r="H123" s="60"/>
      <c r="I123" s="120"/>
      <c r="J123" s="120"/>
      <c r="K123" s="249"/>
    </row>
    <row r="124" spans="1:11">
      <c r="A124" s="39"/>
      <c r="B124" s="127"/>
      <c r="C124" s="134"/>
      <c r="D124" s="57"/>
      <c r="E124" s="57"/>
      <c r="F124" s="77"/>
      <c r="G124" s="60"/>
      <c r="H124" s="60"/>
      <c r="I124" s="120"/>
      <c r="J124" s="120"/>
      <c r="K124" s="249"/>
    </row>
    <row r="125" spans="1:11">
      <c r="A125" s="39"/>
      <c r="B125" s="127"/>
      <c r="C125" s="134"/>
      <c r="D125" s="57"/>
      <c r="E125" s="57"/>
      <c r="F125" s="77"/>
      <c r="G125" s="60"/>
      <c r="H125" s="60"/>
      <c r="I125" s="120"/>
      <c r="J125" s="120"/>
      <c r="K125" s="249"/>
    </row>
    <row r="126" spans="1:11" ht="15.75" thickBot="1">
      <c r="A126" s="40"/>
      <c r="B126" s="128"/>
      <c r="C126" s="135"/>
      <c r="D126" s="61"/>
      <c r="E126" s="61"/>
      <c r="F126" s="78"/>
      <c r="G126" s="62"/>
      <c r="H126" s="62"/>
      <c r="I126" s="121"/>
      <c r="J126" s="121"/>
      <c r="K126" s="250"/>
    </row>
    <row r="127" spans="1:11" ht="15.75" thickBot="1">
      <c r="A127" s="1" t="e">
        <f>J9</f>
        <v>#N/A</v>
      </c>
      <c r="B127" s="113"/>
      <c r="C127" s="45"/>
      <c r="D127" s="46"/>
      <c r="E127" s="46"/>
      <c r="F127" s="46"/>
      <c r="G127" s="47"/>
      <c r="H127" s="47"/>
      <c r="I127" s="125"/>
      <c r="J127" s="125"/>
      <c r="K127" s="253"/>
    </row>
    <row r="128" spans="1:11">
      <c r="A128" s="38"/>
      <c r="B128" s="126"/>
      <c r="C128" s="136"/>
      <c r="D128" s="58"/>
      <c r="E128" s="58"/>
      <c r="F128" s="79"/>
      <c r="G128" s="59"/>
      <c r="H128" s="66"/>
      <c r="I128" s="123"/>
      <c r="J128" s="221"/>
      <c r="K128" s="248"/>
    </row>
    <row r="129" spans="1:11">
      <c r="A129" s="39"/>
      <c r="B129" s="127"/>
      <c r="C129" s="134"/>
      <c r="D129" s="57"/>
      <c r="E129" s="57"/>
      <c r="F129" s="77"/>
      <c r="G129" s="60"/>
      <c r="H129" s="60"/>
      <c r="I129" s="120"/>
      <c r="J129" s="120"/>
      <c r="K129" s="249"/>
    </row>
    <row r="130" spans="1:11">
      <c r="A130" s="39"/>
      <c r="B130" s="127"/>
      <c r="C130" s="134"/>
      <c r="D130" s="57"/>
      <c r="E130" s="57"/>
      <c r="F130" s="77"/>
      <c r="G130" s="60"/>
      <c r="H130" s="60"/>
      <c r="I130" s="120"/>
      <c r="J130" s="120"/>
      <c r="K130" s="249"/>
    </row>
    <row r="131" spans="1:11">
      <c r="A131" s="39"/>
      <c r="B131" s="127"/>
      <c r="C131" s="134"/>
      <c r="D131" s="57"/>
      <c r="E131" s="57"/>
      <c r="F131" s="77"/>
      <c r="G131" s="60"/>
      <c r="H131" s="60"/>
      <c r="I131" s="120"/>
      <c r="J131" s="120"/>
      <c r="K131" s="249"/>
    </row>
    <row r="132" spans="1:11">
      <c r="A132" s="39"/>
      <c r="B132" s="127"/>
      <c r="C132" s="134"/>
      <c r="D132" s="57"/>
      <c r="E132" s="57"/>
      <c r="F132" s="77"/>
      <c r="G132" s="60"/>
      <c r="H132" s="60"/>
      <c r="I132" s="120"/>
      <c r="J132" s="120"/>
      <c r="K132" s="249"/>
    </row>
    <row r="133" spans="1:11" ht="15.75" thickBot="1">
      <c r="A133" s="40"/>
      <c r="B133" s="128"/>
      <c r="C133" s="135"/>
      <c r="D133" s="61"/>
      <c r="E133" s="61"/>
      <c r="F133" s="78"/>
      <c r="G133" s="62"/>
      <c r="H133" s="62"/>
      <c r="I133" s="121"/>
      <c r="J133" s="121"/>
      <c r="K133" s="250"/>
    </row>
    <row r="134" spans="1:11">
      <c r="A134" s="81"/>
      <c r="B134" s="81"/>
      <c r="C134" s="81"/>
      <c r="D134" s="81"/>
      <c r="E134" s="81"/>
      <c r="F134" s="81"/>
      <c r="G134" s="81"/>
    </row>
  </sheetData>
  <mergeCells count="6">
    <mergeCell ref="A50:A51"/>
    <mergeCell ref="A7:A9"/>
    <mergeCell ref="B7:B9"/>
    <mergeCell ref="C7:K7"/>
    <mergeCell ref="K8:K9"/>
    <mergeCell ref="A34:A35"/>
  </mergeCells>
  <dataValidations count="4">
    <dataValidation type="whole" allowBlank="1" showInputMessage="1" showErrorMessage="1" sqref="B12:K19 C10:K10 B21:K33">
      <formula1>0</formula1>
      <formula2>100</formula2>
    </dataValidation>
    <dataValidation type="list" allowBlank="1" showInputMessage="1" showErrorMessage="1" sqref="H121:H126">
      <formula1>$AA$2:$AA$9</formula1>
    </dataValidation>
    <dataValidation type="list" allowBlank="1" showInputMessage="1" showErrorMessage="1" sqref="H79:H84 H114:H119 H107:H112 H100:H105 H93:H98 H86:H91">
      <formula1>$AA$2:$AA$12</formula1>
    </dataValidation>
    <dataValidation type="list" allowBlank="1" showInputMessage="1" showErrorMessage="1" sqref="K79:K84 K128:K133 K121:K126 K114:K119 K107:K112 K100:K105 K93:K98 K86:K91">
      <formula1>$AA$17:$AA$18</formula1>
    </dataValidation>
  </dataValidations>
  <pageMargins left="0.7" right="0.7" top="0.75" bottom="0.75" header="0.3" footer="0.3"/>
  <legacyDrawing r:id="rId1"/>
  <extLst>
    <ext xmlns:x14="http://schemas.microsoft.com/office/spreadsheetml/2009/9/main" uri="{CCE6A557-97BC-4b89-ADB6-D9C93CAAB3DF}">
      <x14:dataValidations xmlns:xm="http://schemas.microsoft.com/office/excel/2006/main" count="10">
        <x14:dataValidation type="list" allowBlank="1" showInputMessage="1" showErrorMessage="1">
          <x14:formula1>
            <xm:f>'Look-upSheet'!$O$2:$O$72</xm:f>
          </x14:formula1>
          <xm:sqref>B4</xm:sqref>
        </x14:dataValidation>
        <x14:dataValidation type="list" allowBlank="1" showInputMessage="1" showErrorMessage="1">
          <x14:formula1>
            <xm:f>'Look-upSheet'!$D$2:$D$25</xm:f>
          </x14:formula1>
          <xm:sqref>B3</xm:sqref>
        </x14:dataValidation>
        <x14:dataValidation type="list" allowBlank="1" showInputMessage="1" showErrorMessage="1">
          <x14:formula1>
            <xm:f>'Look-upSheet'!$B$2:$B$6</xm:f>
          </x14:formula1>
          <xm:sqref>B2</xm:sqref>
        </x14:dataValidation>
        <x14:dataValidation type="list" allowBlank="1" showInputMessage="1" showErrorMessage="1">
          <x14:formula1>
            <xm:f>'Look-upSheet'!$A$9:$A$15</xm:f>
          </x14:formula1>
          <xm:sqref>E2</xm:sqref>
        </x14:dataValidation>
        <x14:dataValidation type="list" allowBlank="1" showInputMessage="1" showErrorMessage="1">
          <x14:formula1>
            <xm:f>'Look-upSheet'!$Z$2:$Z$9</xm:f>
          </x14:formula1>
          <xm:sqref>H128:H133</xm:sqref>
        </x14:dataValidation>
        <x14:dataValidation type="list" allowBlank="1" showInputMessage="1" showErrorMessage="1">
          <x14:formula1>
            <xm:f>'Look-upSheet'!$Z$2:$Z$12</xm:f>
          </x14:formula1>
          <xm:sqref>H72:H77</xm:sqref>
        </x14:dataValidation>
        <x14:dataValidation type="list" allowBlank="1" showInputMessage="1" showErrorMessage="1">
          <x14:formula1>
            <xm:f>'Look-upSheet'!$Z$17:$Z$18</xm:f>
          </x14:formula1>
          <xm:sqref>K72:K77</xm:sqref>
        </x14:dataValidation>
        <x14:dataValidation type="list" allowBlank="1" showInputMessage="1" showErrorMessage="1">
          <x14:formula1>
            <xm:f>'Look-upSheet'!$K$2:$K$61</xm:f>
          </x14:formula1>
          <xm:sqref>C72:C77 C79:C84 C86:C91 C93:C98 C100:C105 C107:C112 C114:C119 C121:C126 C128:C133</xm:sqref>
        </x14:dataValidation>
        <x14:dataValidation type="list" allowBlank="1" showInputMessage="1" showErrorMessage="1">
          <x14:formula1>
            <xm:f>'Look-upSheet'!$A$19:$A$20</xm:f>
          </x14:formula1>
          <xm:sqref>B72:B77 D72:G77 B128:B133 B121:B126 B114:B119 B107:B112 B100:B105 B93:B98 B86:B91 B79:B84 D128:G133 D121:G126 D114:G119 D107:G112 D100:G105 D93:G98 D86:G91 D79:G84</xm:sqref>
        </x14:dataValidation>
        <x14:dataValidation type="list" allowBlank="1" showInputMessage="1" showErrorMessage="1">
          <x14:formula1>
            <xm:f>'Look-upSheet'!$U$2:$U$401</xm:f>
          </x14:formula1>
          <xm:sqref>C8:J8</xm:sqref>
        </x14:dataValidation>
      </x14:dataValidations>
    </ext>
  </extLst>
</worksheet>
</file>

<file path=xl/worksheets/sheet2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5"/>
  </sheetPr>
  <dimension ref="A1:K127"/>
  <sheetViews>
    <sheetView zoomScale="90" zoomScaleNormal="90" zoomScalePageLayoutView="90" workbookViewId="0">
      <selection activeCell="A52" sqref="A52:A56"/>
    </sheetView>
  </sheetViews>
  <sheetFormatPr defaultColWidth="8.85546875" defaultRowHeight="15"/>
  <cols>
    <col min="1" max="1" width="37.42578125" style="3" customWidth="1"/>
    <col min="2" max="2" width="13.140625" style="3" customWidth="1"/>
    <col min="3" max="3" width="20" style="3" customWidth="1"/>
    <col min="4" max="4" width="19.42578125" style="3" customWidth="1"/>
    <col min="5" max="5" width="21.7109375" style="3" customWidth="1"/>
    <col min="6" max="6" width="19.42578125" style="3" customWidth="1"/>
    <col min="7" max="7" width="21.7109375" style="3" customWidth="1"/>
    <col min="8" max="10" width="19.42578125" style="3" customWidth="1"/>
    <col min="11" max="11" width="28.7109375" style="240" customWidth="1"/>
    <col min="12" max="16384" width="8.85546875" style="3"/>
  </cols>
  <sheetData>
    <row r="1" spans="1:11">
      <c r="A1" s="6" t="s">
        <v>0</v>
      </c>
    </row>
    <row r="2" spans="1:11">
      <c r="A2" s="8" t="s">
        <v>384</v>
      </c>
      <c r="B2" s="92" t="s">
        <v>380</v>
      </c>
      <c r="D2" s="8" t="s">
        <v>385</v>
      </c>
      <c r="E2" s="92" t="s">
        <v>81</v>
      </c>
      <c r="F2" s="19"/>
    </row>
    <row r="3" spans="1:11">
      <c r="A3" s="8" t="s">
        <v>378</v>
      </c>
      <c r="B3" s="93" t="s">
        <v>78</v>
      </c>
      <c r="D3" s="8" t="s">
        <v>387</v>
      </c>
      <c r="E3" s="3" t="s">
        <v>363</v>
      </c>
      <c r="F3" s="7" t="s">
        <v>5</v>
      </c>
    </row>
    <row r="4" spans="1:11">
      <c r="A4" s="8" t="s">
        <v>377</v>
      </c>
      <c r="B4" s="92" t="s">
        <v>133</v>
      </c>
      <c r="D4" s="8" t="s">
        <v>196</v>
      </c>
      <c r="E4" s="3" t="str">
        <f>VLOOKUP(B4,'Look-upSheet'!O1:Q72,3,TRUE)</f>
        <v>Vish Nene</v>
      </c>
      <c r="F4" s="7" t="s">
        <v>5</v>
      </c>
      <c r="G4" s="144" t="s">
        <v>4</v>
      </c>
      <c r="H4" s="143" t="s">
        <v>5</v>
      </c>
    </row>
    <row r="5" spans="1:11">
      <c r="A5" s="261" t="s">
        <v>410</v>
      </c>
      <c r="B5" s="261"/>
      <c r="C5" s="262"/>
      <c r="D5" s="263"/>
      <c r="E5" s="19"/>
    </row>
    <row r="6" spans="1:11" ht="9" customHeight="1" thickBot="1"/>
    <row r="7" spans="1:11" ht="15.75" customHeight="1" thickBot="1">
      <c r="A7" s="532" t="s">
        <v>6</v>
      </c>
      <c r="B7" s="535" t="s">
        <v>7</v>
      </c>
      <c r="C7" s="529" t="s">
        <v>8</v>
      </c>
      <c r="D7" s="530"/>
      <c r="E7" s="530"/>
      <c r="F7" s="530"/>
      <c r="G7" s="530"/>
      <c r="H7" s="530"/>
      <c r="I7" s="530"/>
      <c r="J7" s="530"/>
      <c r="K7" s="531"/>
    </row>
    <row r="8" spans="1:11" ht="30.75" thickBot="1">
      <c r="A8" s="533"/>
      <c r="B8" s="536"/>
      <c r="C8" s="106" t="s">
        <v>9</v>
      </c>
      <c r="D8" s="106" t="s">
        <v>9</v>
      </c>
      <c r="E8" s="106" t="s">
        <v>9</v>
      </c>
      <c r="F8" s="106" t="s">
        <v>9</v>
      </c>
      <c r="G8" s="106" t="s">
        <v>9</v>
      </c>
      <c r="H8" s="106" t="s">
        <v>9</v>
      </c>
      <c r="I8" s="106" t="s">
        <v>9</v>
      </c>
      <c r="J8" s="106" t="s">
        <v>9</v>
      </c>
      <c r="K8" s="538" t="s">
        <v>671</v>
      </c>
    </row>
    <row r="9" spans="1:11" ht="15.75" thickBot="1">
      <c r="A9" s="534"/>
      <c r="B9" s="537"/>
      <c r="C9" s="106" t="e">
        <f>VLOOKUP(C8,'Look-upSheet'!U1:W513,3,FALSE)</f>
        <v>#N/A</v>
      </c>
      <c r="D9" s="106" t="e">
        <f>VLOOKUP(D8,'Look-upSheet'!V1:X513,3,FALSE)</f>
        <v>#N/A</v>
      </c>
      <c r="E9" s="106" t="e">
        <f>VLOOKUP(E8,'Look-upSheet'!W1:Z512,3,FALSE)</f>
        <v>#N/A</v>
      </c>
      <c r="F9" s="106" t="e">
        <f>VLOOKUP(F8,'Look-upSheet'!X1:AA512,3,FALSE)</f>
        <v>#N/A</v>
      </c>
      <c r="G9" s="106" t="e">
        <f>VLOOKUP(G8,'Look-upSheet'!Z1:AB512,3,FALSE)</f>
        <v>#N/A</v>
      </c>
      <c r="H9" s="106" t="e">
        <f>VLOOKUP(H8,'Look-upSheet'!AA1:AC512,3,FALSE)</f>
        <v>#N/A</v>
      </c>
      <c r="I9" s="106" t="e">
        <f>VLOOKUP(I8,'Look-upSheet'!AB1:AD512,3,FALSE)</f>
        <v>#N/A</v>
      </c>
      <c r="J9" s="106" t="e">
        <f>VLOOKUP(J8,'Look-upSheet'!AC1:AE512,3,FALSE)</f>
        <v>#N/A</v>
      </c>
      <c r="K9" s="539"/>
    </row>
    <row r="10" spans="1:11" ht="32.25" customHeight="1" thickBot="1">
      <c r="A10" s="5" t="s">
        <v>10</v>
      </c>
      <c r="B10" s="145">
        <v>1</v>
      </c>
      <c r="C10" s="2"/>
      <c r="D10" s="2"/>
      <c r="E10" s="2"/>
      <c r="F10" s="2"/>
      <c r="G10" s="2"/>
      <c r="H10" s="2"/>
      <c r="I10" s="2"/>
      <c r="J10" s="2"/>
      <c r="K10" s="228"/>
    </row>
    <row r="11" spans="1:11" ht="15.75" thickBot="1">
      <c r="A11" s="94" t="s">
        <v>11</v>
      </c>
      <c r="B11" s="95"/>
      <c r="C11" s="96"/>
      <c r="D11" s="96"/>
      <c r="E11" s="96"/>
      <c r="F11" s="96"/>
      <c r="G11" s="96"/>
      <c r="H11" s="96"/>
      <c r="I11" s="96"/>
      <c r="J11" s="96"/>
      <c r="K11" s="229"/>
    </row>
    <row r="12" spans="1:11">
      <c r="A12" s="97" t="s">
        <v>12</v>
      </c>
      <c r="B12" s="98"/>
      <c r="C12" s="99"/>
      <c r="D12" s="99"/>
      <c r="E12" s="99"/>
      <c r="F12" s="99"/>
      <c r="G12" s="99"/>
      <c r="H12" s="99"/>
      <c r="I12" s="99"/>
      <c r="J12" s="212"/>
      <c r="K12" s="230"/>
    </row>
    <row r="13" spans="1:11">
      <c r="A13" s="100" t="s">
        <v>13</v>
      </c>
      <c r="B13" s="101"/>
      <c r="C13" s="102"/>
      <c r="D13" s="102"/>
      <c r="E13" s="102"/>
      <c r="F13" s="102"/>
      <c r="G13" s="102"/>
      <c r="H13" s="102"/>
      <c r="I13" s="102"/>
      <c r="J13" s="213"/>
      <c r="K13" s="231"/>
    </row>
    <row r="14" spans="1:11">
      <c r="A14" s="100" t="s">
        <v>14</v>
      </c>
      <c r="B14" s="101"/>
      <c r="C14" s="102"/>
      <c r="D14" s="102"/>
      <c r="E14" s="102"/>
      <c r="F14" s="102"/>
      <c r="G14" s="102"/>
      <c r="H14" s="102"/>
      <c r="I14" s="102"/>
      <c r="J14" s="213"/>
      <c r="K14" s="231"/>
    </row>
    <row r="15" spans="1:11">
      <c r="A15" s="100" t="s">
        <v>15</v>
      </c>
      <c r="B15" s="101"/>
      <c r="C15" s="102"/>
      <c r="D15" s="102"/>
      <c r="E15" s="102"/>
      <c r="F15" s="102"/>
      <c r="G15" s="102"/>
      <c r="H15" s="102"/>
      <c r="I15" s="102"/>
      <c r="J15" s="213"/>
      <c r="K15" s="231"/>
    </row>
    <row r="16" spans="1:11">
      <c r="A16" s="100" t="s">
        <v>16</v>
      </c>
      <c r="B16" s="101"/>
      <c r="C16" s="102"/>
      <c r="D16" s="102"/>
      <c r="E16" s="102"/>
      <c r="F16" s="102"/>
      <c r="G16" s="102"/>
      <c r="H16" s="102"/>
      <c r="I16" s="102"/>
      <c r="J16" s="213"/>
      <c r="K16" s="231"/>
    </row>
    <row r="17" spans="1:11">
      <c r="A17" s="100" t="s">
        <v>17</v>
      </c>
      <c r="B17" s="101"/>
      <c r="C17" s="102"/>
      <c r="D17" s="102"/>
      <c r="E17" s="102"/>
      <c r="F17" s="102"/>
      <c r="G17" s="102"/>
      <c r="H17" s="102"/>
      <c r="I17" s="102"/>
      <c r="J17" s="213"/>
      <c r="K17" s="231"/>
    </row>
    <row r="18" spans="1:11">
      <c r="A18" s="100" t="s">
        <v>18</v>
      </c>
      <c r="B18" s="101"/>
      <c r="C18" s="102"/>
      <c r="D18" s="102"/>
      <c r="E18" s="102"/>
      <c r="F18" s="102"/>
      <c r="G18" s="102"/>
      <c r="H18" s="102"/>
      <c r="I18" s="102"/>
      <c r="J18" s="213"/>
      <c r="K18" s="231"/>
    </row>
    <row r="19" spans="1:11" ht="17.25" customHeight="1" thickBot="1">
      <c r="A19" s="103" t="s">
        <v>19</v>
      </c>
      <c r="B19" s="104"/>
      <c r="C19" s="105"/>
      <c r="D19" s="105"/>
      <c r="E19" s="105"/>
      <c r="F19" s="105"/>
      <c r="G19" s="105"/>
      <c r="H19" s="105"/>
      <c r="I19" s="105"/>
      <c r="J19" s="214"/>
      <c r="K19" s="232"/>
    </row>
    <row r="20" spans="1:11" ht="15.75" thickBot="1">
      <c r="A20" s="5" t="s">
        <v>20</v>
      </c>
      <c r="B20" s="21"/>
      <c r="C20" s="24"/>
      <c r="D20" s="24"/>
      <c r="E20" s="24"/>
      <c r="F20" s="24"/>
      <c r="G20" s="24"/>
      <c r="H20" s="24"/>
      <c r="I20" s="24"/>
      <c r="J20" s="24"/>
      <c r="K20" s="233"/>
    </row>
    <row r="21" spans="1:11">
      <c r="A21" s="115" t="s">
        <v>392</v>
      </c>
      <c r="B21" s="22"/>
      <c r="C21" s="107"/>
      <c r="D21" s="107"/>
      <c r="E21" s="107"/>
      <c r="F21" s="107"/>
      <c r="G21" s="107"/>
      <c r="H21" s="107"/>
      <c r="I21" s="107"/>
      <c r="J21" s="215"/>
      <c r="K21" s="234"/>
    </row>
    <row r="22" spans="1:11">
      <c r="A22" s="116" t="s">
        <v>393</v>
      </c>
      <c r="B22" s="23"/>
      <c r="C22" s="108"/>
      <c r="D22" s="108"/>
      <c r="E22" s="108"/>
      <c r="F22" s="108"/>
      <c r="G22" s="108"/>
      <c r="H22" s="108"/>
      <c r="I22" s="108"/>
      <c r="J22" s="216"/>
      <c r="K22" s="235"/>
    </row>
    <row r="23" spans="1:11">
      <c r="A23" s="116" t="s">
        <v>394</v>
      </c>
      <c r="B23" s="23"/>
      <c r="C23" s="108"/>
      <c r="D23" s="108"/>
      <c r="E23" s="108"/>
      <c r="F23" s="108"/>
      <c r="G23" s="108"/>
      <c r="H23" s="108"/>
      <c r="I23" s="108"/>
      <c r="J23" s="216"/>
      <c r="K23" s="235"/>
    </row>
    <row r="24" spans="1:11">
      <c r="A24" s="116" t="s">
        <v>395</v>
      </c>
      <c r="B24" s="23"/>
      <c r="C24" s="108"/>
      <c r="D24" s="108"/>
      <c r="E24" s="108"/>
      <c r="F24" s="108"/>
      <c r="G24" s="108"/>
      <c r="H24" s="108"/>
      <c r="I24" s="108"/>
      <c r="J24" s="216"/>
      <c r="K24" s="235"/>
    </row>
    <row r="25" spans="1:11">
      <c r="A25" s="116" t="s">
        <v>396</v>
      </c>
      <c r="B25" s="23"/>
      <c r="C25" s="108"/>
      <c r="D25" s="108"/>
      <c r="E25" s="108"/>
      <c r="F25" s="108"/>
      <c r="G25" s="108"/>
      <c r="H25" s="108"/>
      <c r="I25" s="108"/>
      <c r="J25" s="216"/>
      <c r="K25" s="235"/>
    </row>
    <row r="26" spans="1:11">
      <c r="A26" s="116" t="s">
        <v>397</v>
      </c>
      <c r="B26" s="23"/>
      <c r="C26" s="108"/>
      <c r="D26" s="108"/>
      <c r="E26" s="108"/>
      <c r="F26" s="108"/>
      <c r="G26" s="108"/>
      <c r="H26" s="108"/>
      <c r="I26" s="108"/>
      <c r="J26" s="216"/>
      <c r="K26" s="235"/>
    </row>
    <row r="27" spans="1:11">
      <c r="A27" s="116" t="s">
        <v>398</v>
      </c>
      <c r="B27" s="23"/>
      <c r="C27" s="108"/>
      <c r="D27" s="108"/>
      <c r="E27" s="108"/>
      <c r="F27" s="108"/>
      <c r="G27" s="108"/>
      <c r="H27" s="108"/>
      <c r="I27" s="108"/>
      <c r="J27" s="216"/>
      <c r="K27" s="235"/>
    </row>
    <row r="28" spans="1:11">
      <c r="A28" s="116" t="s">
        <v>399</v>
      </c>
      <c r="B28" s="23"/>
      <c r="C28" s="108"/>
      <c r="D28" s="108"/>
      <c r="E28" s="108"/>
      <c r="F28" s="108"/>
      <c r="G28" s="108"/>
      <c r="H28" s="108"/>
      <c r="I28" s="108"/>
      <c r="J28" s="216"/>
      <c r="K28" s="235"/>
    </row>
    <row r="29" spans="1:11">
      <c r="A29" s="116" t="s">
        <v>400</v>
      </c>
      <c r="B29" s="23"/>
      <c r="C29" s="108"/>
      <c r="D29" s="108"/>
      <c r="E29" s="108"/>
      <c r="F29" s="108"/>
      <c r="G29" s="108"/>
      <c r="H29" s="108"/>
      <c r="I29" s="108"/>
      <c r="J29" s="216"/>
      <c r="K29" s="235"/>
    </row>
    <row r="30" spans="1:11">
      <c r="A30" s="114" t="s">
        <v>401</v>
      </c>
      <c r="B30" s="28"/>
      <c r="C30" s="109"/>
      <c r="D30" s="109"/>
      <c r="E30" s="109"/>
      <c r="F30" s="109"/>
      <c r="G30" s="109"/>
      <c r="H30" s="109"/>
      <c r="I30" s="109"/>
      <c r="J30" s="217"/>
      <c r="K30" s="236"/>
    </row>
    <row r="31" spans="1:11">
      <c r="A31" s="114" t="s">
        <v>401</v>
      </c>
      <c r="B31" s="28"/>
      <c r="C31" s="109"/>
      <c r="D31" s="109"/>
      <c r="E31" s="109"/>
      <c r="F31" s="109"/>
      <c r="G31" s="109"/>
      <c r="H31" s="109"/>
      <c r="I31" s="109"/>
      <c r="J31" s="217"/>
      <c r="K31" s="236"/>
    </row>
    <row r="32" spans="1:11">
      <c r="A32" s="114" t="s">
        <v>401</v>
      </c>
      <c r="B32" s="28"/>
      <c r="C32" s="109"/>
      <c r="D32" s="109"/>
      <c r="E32" s="109"/>
      <c r="F32" s="109"/>
      <c r="G32" s="109"/>
      <c r="H32" s="109"/>
      <c r="I32" s="109"/>
      <c r="J32" s="217"/>
      <c r="K32" s="236"/>
    </row>
    <row r="33" spans="1:11" ht="15.75" thickBot="1">
      <c r="A33" s="114" t="s">
        <v>401</v>
      </c>
      <c r="B33" s="28"/>
      <c r="C33" s="109"/>
      <c r="D33" s="109"/>
      <c r="E33" s="109"/>
      <c r="F33" s="109"/>
      <c r="G33" s="109"/>
      <c r="H33" s="109"/>
      <c r="I33" s="109"/>
      <c r="J33" s="217"/>
      <c r="K33" s="236"/>
    </row>
    <row r="34" spans="1:11">
      <c r="A34" s="526" t="s">
        <v>21</v>
      </c>
      <c r="B34" s="13"/>
      <c r="C34" s="14"/>
      <c r="D34" s="14"/>
      <c r="E34" s="14"/>
      <c r="F34" s="14"/>
      <c r="G34" s="14"/>
      <c r="H34" s="14"/>
      <c r="I34" s="14"/>
      <c r="J34" s="14"/>
      <c r="K34" s="237"/>
    </row>
    <row r="35" spans="1:11" ht="18.75" customHeight="1" thickBot="1">
      <c r="A35" s="527"/>
      <c r="B35" s="16"/>
      <c r="C35" s="17"/>
      <c r="D35" s="17"/>
      <c r="E35" s="17"/>
      <c r="F35" s="17"/>
      <c r="G35" s="17"/>
      <c r="H35" s="17"/>
      <c r="I35" s="17"/>
      <c r="J35" s="17"/>
      <c r="K35" s="238"/>
    </row>
    <row r="36" spans="1:11" ht="15.75" thickBot="1">
      <c r="A36" s="9" t="s">
        <v>22</v>
      </c>
      <c r="B36" s="10"/>
      <c r="C36" s="10"/>
      <c r="D36" s="10"/>
      <c r="E36" s="10"/>
      <c r="F36" s="10"/>
      <c r="G36" s="10"/>
      <c r="H36" s="10"/>
      <c r="I36" s="10"/>
      <c r="J36" s="10"/>
      <c r="K36" s="241"/>
    </row>
    <row r="37" spans="1:11" ht="15.75" thickBot="1">
      <c r="A37" s="11" t="s">
        <v>23</v>
      </c>
      <c r="B37" s="304"/>
      <c r="C37" s="12"/>
      <c r="D37" s="12"/>
      <c r="E37" s="12"/>
      <c r="F37" s="12"/>
      <c r="G37" s="12"/>
      <c r="H37" s="12"/>
      <c r="I37" s="12"/>
      <c r="J37" s="12"/>
      <c r="K37" s="242"/>
    </row>
    <row r="38" spans="1:11" ht="15.75" thickBot="1">
      <c r="A38" s="11" t="s">
        <v>24</v>
      </c>
      <c r="B38" s="304"/>
      <c r="C38" s="12"/>
      <c r="D38" s="12"/>
      <c r="E38" s="12"/>
      <c r="F38" s="12"/>
      <c r="G38" s="12"/>
      <c r="H38" s="12"/>
      <c r="I38" s="12"/>
      <c r="J38" s="12"/>
      <c r="K38" s="242"/>
    </row>
    <row r="39" spans="1:11" ht="15.75" thickBot="1">
      <c r="A39" s="9" t="s">
        <v>25</v>
      </c>
      <c r="B39" s="304"/>
      <c r="C39" s="12"/>
      <c r="D39" s="12"/>
      <c r="E39" s="12"/>
      <c r="F39" s="12"/>
      <c r="G39" s="12"/>
      <c r="H39" s="12"/>
      <c r="I39" s="12"/>
      <c r="J39" s="12"/>
      <c r="K39" s="242"/>
    </row>
    <row r="40" spans="1:11" ht="15.75" thickBot="1">
      <c r="A40" s="9" t="s">
        <v>26</v>
      </c>
      <c r="B40" s="304"/>
      <c r="C40" s="12"/>
      <c r="D40" s="12"/>
      <c r="E40" s="12"/>
      <c r="F40" s="12"/>
      <c r="G40" s="12"/>
      <c r="H40" s="12"/>
      <c r="I40" s="12"/>
      <c r="J40" s="12"/>
      <c r="K40" s="242"/>
    </row>
    <row r="41" spans="1:11" ht="15.75" thickBot="1">
      <c r="A41" s="9" t="s">
        <v>27</v>
      </c>
      <c r="B41" s="304"/>
      <c r="C41" s="12"/>
      <c r="D41" s="12"/>
      <c r="E41" s="12"/>
      <c r="F41" s="12"/>
      <c r="G41" s="12"/>
      <c r="H41" s="12"/>
      <c r="I41" s="12"/>
      <c r="J41" s="12"/>
      <c r="K41" s="242"/>
    </row>
    <row r="42" spans="1:11" ht="15.75" thickBot="1">
      <c r="A42" s="11" t="s">
        <v>28</v>
      </c>
      <c r="B42" s="304"/>
      <c r="C42" s="12"/>
      <c r="D42" s="12"/>
      <c r="E42" s="12"/>
      <c r="F42" s="12"/>
      <c r="G42" s="12"/>
      <c r="H42" s="12"/>
      <c r="I42" s="12"/>
      <c r="J42" s="12"/>
      <c r="K42" s="242"/>
    </row>
    <row r="43" spans="1:11" ht="15.75" thickBot="1">
      <c r="A43" s="11" t="s">
        <v>29</v>
      </c>
      <c r="B43" s="304"/>
      <c r="C43" s="12"/>
      <c r="D43" s="12"/>
      <c r="E43" s="12"/>
      <c r="F43" s="12"/>
      <c r="G43" s="12"/>
      <c r="H43" s="12"/>
      <c r="I43" s="12"/>
      <c r="J43" s="12"/>
      <c r="K43" s="242"/>
    </row>
    <row r="44" spans="1:11" ht="15.75" thickBot="1">
      <c r="A44" s="11" t="s">
        <v>30</v>
      </c>
      <c r="B44" s="304"/>
      <c r="C44" s="12"/>
      <c r="D44" s="12"/>
      <c r="E44" s="12"/>
      <c r="F44" s="12"/>
      <c r="G44" s="12"/>
      <c r="H44" s="12"/>
      <c r="I44" s="12"/>
      <c r="J44" s="12"/>
      <c r="K44" s="242"/>
    </row>
    <row r="45" spans="1:11" ht="15.75" thickBot="1">
      <c r="A45" s="9" t="s">
        <v>31</v>
      </c>
      <c r="B45" s="304"/>
      <c r="C45" s="12"/>
      <c r="D45" s="12"/>
      <c r="E45" s="12"/>
      <c r="F45" s="12"/>
      <c r="G45" s="12"/>
      <c r="H45" s="12"/>
      <c r="I45" s="12"/>
      <c r="J45" s="12"/>
      <c r="K45" s="242"/>
    </row>
    <row r="46" spans="1:11" ht="15.75" thickBot="1">
      <c r="A46" s="9" t="s">
        <v>32</v>
      </c>
      <c r="B46" s="304"/>
      <c r="C46" s="12"/>
      <c r="D46" s="12"/>
      <c r="E46" s="12"/>
      <c r="F46" s="12"/>
      <c r="G46" s="12"/>
      <c r="H46" s="12"/>
      <c r="I46" s="12"/>
      <c r="J46" s="12"/>
      <c r="K46" s="242"/>
    </row>
    <row r="47" spans="1:11" ht="15.75" thickBot="1">
      <c r="A47" s="9" t="s">
        <v>33</v>
      </c>
      <c r="B47" s="304"/>
      <c r="C47" s="12"/>
      <c r="D47" s="12"/>
      <c r="E47" s="12"/>
      <c r="F47" s="12"/>
      <c r="G47" s="12"/>
      <c r="H47" s="12"/>
      <c r="I47" s="12"/>
      <c r="J47" s="12"/>
      <c r="K47" s="242"/>
    </row>
    <row r="48" spans="1:11" ht="15.75" thickBot="1">
      <c r="A48" s="9" t="s">
        <v>34</v>
      </c>
      <c r="B48" s="304"/>
      <c r="C48" s="12"/>
      <c r="D48" s="12"/>
      <c r="E48" s="12"/>
      <c r="F48" s="12"/>
      <c r="G48" s="12"/>
      <c r="H48" s="12"/>
      <c r="I48" s="12"/>
      <c r="J48" s="12"/>
      <c r="K48" s="242"/>
    </row>
    <row r="49" spans="1:11" ht="15.75" thickBot="1">
      <c r="A49" s="9" t="s">
        <v>35</v>
      </c>
      <c r="B49" s="304"/>
      <c r="C49" s="12"/>
      <c r="D49" s="12"/>
      <c r="E49" s="12"/>
      <c r="F49" s="12"/>
      <c r="G49" s="12"/>
      <c r="H49" s="12"/>
      <c r="I49" s="12"/>
      <c r="J49" s="12"/>
      <c r="K49" s="242"/>
    </row>
    <row r="50" spans="1:11">
      <c r="A50" s="526" t="s">
        <v>36</v>
      </c>
      <c r="B50" s="13"/>
      <c r="C50" s="14"/>
      <c r="D50" s="14"/>
      <c r="E50" s="14"/>
      <c r="F50" s="14"/>
      <c r="G50" s="14"/>
      <c r="H50" s="15"/>
      <c r="I50" s="15"/>
      <c r="J50" s="15"/>
      <c r="K50" s="237"/>
    </row>
    <row r="51" spans="1:11" ht="18.75" customHeight="1" thickBot="1">
      <c r="A51" s="528"/>
      <c r="B51" s="25"/>
      <c r="C51" s="26"/>
      <c r="D51" s="26"/>
      <c r="E51" s="26"/>
      <c r="F51" s="26"/>
      <c r="G51" s="26"/>
      <c r="H51" s="27"/>
      <c r="I51" s="27"/>
      <c r="J51" s="27"/>
      <c r="K51" s="239"/>
    </row>
    <row r="52" spans="1:11" ht="15.75" thickBot="1">
      <c r="A52" s="306"/>
      <c r="B52" s="308"/>
      <c r="C52" s="30"/>
      <c r="D52" s="30"/>
      <c r="E52" s="30"/>
      <c r="F52" s="30"/>
      <c r="G52" s="30"/>
      <c r="H52" s="30"/>
      <c r="I52" s="30"/>
      <c r="J52" s="218"/>
      <c r="K52" s="243"/>
    </row>
    <row r="53" spans="1:11" ht="15.75" thickBot="1">
      <c r="A53" s="306"/>
      <c r="B53" s="309"/>
      <c r="C53" s="29"/>
      <c r="D53" s="29"/>
      <c r="E53" s="29"/>
      <c r="F53" s="29"/>
      <c r="G53" s="29"/>
      <c r="H53" s="29"/>
      <c r="I53" s="29"/>
      <c r="J53" s="219"/>
      <c r="K53" s="244"/>
    </row>
    <row r="54" spans="1:11" ht="15.75" thickBot="1">
      <c r="A54" s="306"/>
      <c r="B54" s="309"/>
      <c r="C54" s="29"/>
      <c r="D54" s="29"/>
      <c r="E54" s="29"/>
      <c r="F54" s="29"/>
      <c r="G54" s="29"/>
      <c r="H54" s="29"/>
      <c r="I54" s="29"/>
      <c r="J54" s="219"/>
      <c r="K54" s="244"/>
    </row>
    <row r="55" spans="1:11" ht="15.75" thickBot="1">
      <c r="A55" s="306"/>
      <c r="B55" s="309"/>
      <c r="C55" s="29"/>
      <c r="D55" s="29"/>
      <c r="E55" s="29"/>
      <c r="F55" s="29"/>
      <c r="G55" s="29"/>
      <c r="H55" s="29"/>
      <c r="I55" s="29"/>
      <c r="J55" s="219"/>
      <c r="K55" s="244"/>
    </row>
    <row r="56" spans="1:11" ht="15.75" thickBot="1">
      <c r="A56" s="306"/>
      <c r="B56" s="309"/>
      <c r="C56" s="29"/>
      <c r="D56" s="29"/>
      <c r="E56" s="29"/>
      <c r="F56" s="29"/>
      <c r="G56" s="29"/>
      <c r="H56" s="29"/>
      <c r="I56" s="29"/>
      <c r="J56" s="219"/>
      <c r="K56" s="244"/>
    </row>
    <row r="57" spans="1:11">
      <c r="A57" s="35"/>
      <c r="B57" s="33"/>
      <c r="C57" s="29"/>
      <c r="D57" s="29"/>
      <c r="E57" s="29"/>
      <c r="F57" s="29"/>
      <c r="G57" s="29"/>
      <c r="H57" s="29"/>
      <c r="I57" s="29"/>
      <c r="J57" s="219"/>
      <c r="K57" s="244"/>
    </row>
    <row r="58" spans="1:11" ht="15.75" thickBot="1">
      <c r="A58" s="36"/>
      <c r="B58" s="34"/>
      <c r="C58" s="31"/>
      <c r="D58" s="31"/>
      <c r="E58" s="31"/>
      <c r="F58" s="31"/>
      <c r="G58" s="31"/>
      <c r="H58" s="31"/>
      <c r="I58" s="31"/>
      <c r="J58" s="220"/>
      <c r="K58" s="245"/>
    </row>
    <row r="60" spans="1:11">
      <c r="A60" s="81" t="s">
        <v>37</v>
      </c>
      <c r="B60" s="81"/>
      <c r="C60" s="81"/>
      <c r="D60" s="81"/>
      <c r="E60" s="81"/>
      <c r="F60" s="81"/>
      <c r="G60" s="81"/>
    </row>
    <row r="61" spans="1:11">
      <c r="A61" s="81" t="s">
        <v>38</v>
      </c>
      <c r="B61" s="81"/>
      <c r="C61" s="81"/>
      <c r="D61" s="81"/>
      <c r="E61" s="81"/>
      <c r="F61" s="81"/>
      <c r="G61" s="81"/>
    </row>
    <row r="62" spans="1:11" ht="15.75" thickBot="1">
      <c r="A62" s="81" t="s">
        <v>402</v>
      </c>
      <c r="B62" s="81"/>
      <c r="C62" s="81"/>
      <c r="D62" s="81"/>
      <c r="E62" s="81"/>
      <c r="F62" s="81"/>
      <c r="G62" s="81"/>
    </row>
    <row r="63" spans="1:11" ht="60.75" thickBot="1">
      <c r="A63" s="41" t="s">
        <v>406</v>
      </c>
      <c r="B63" s="41" t="s">
        <v>404</v>
      </c>
      <c r="C63" s="43" t="s">
        <v>474</v>
      </c>
      <c r="D63" s="44" t="s">
        <v>39</v>
      </c>
      <c r="E63" s="44" t="s">
        <v>40</v>
      </c>
      <c r="F63" s="42" t="s">
        <v>41</v>
      </c>
      <c r="G63" s="80" t="s">
        <v>42</v>
      </c>
      <c r="H63" s="80" t="s">
        <v>405</v>
      </c>
      <c r="I63" s="117" t="s">
        <v>403</v>
      </c>
      <c r="J63" s="117"/>
      <c r="K63" s="246" t="s">
        <v>205</v>
      </c>
    </row>
    <row r="64" spans="1:11">
      <c r="A64" s="91" t="s">
        <v>374</v>
      </c>
      <c r="B64" s="110"/>
      <c r="C64" s="51"/>
      <c r="D64" s="52"/>
      <c r="E64" s="52"/>
      <c r="F64" s="52"/>
      <c r="G64" s="53"/>
      <c r="H64" s="53"/>
      <c r="I64" s="118"/>
      <c r="J64" s="118"/>
      <c r="K64" s="247"/>
    </row>
    <row r="65" spans="1:11" s="301" customFormat="1" ht="80.099999999999994" customHeight="1">
      <c r="A65" s="297" t="s">
        <v>697</v>
      </c>
      <c r="B65" s="295" t="s">
        <v>686</v>
      </c>
      <c r="C65" s="294" t="s">
        <v>427</v>
      </c>
      <c r="D65" s="295" t="s">
        <v>195</v>
      </c>
      <c r="E65" s="295" t="s">
        <v>194</v>
      </c>
      <c r="F65" s="295" t="s">
        <v>195</v>
      </c>
      <c r="G65" s="295" t="s">
        <v>195</v>
      </c>
      <c r="H65" s="296" t="s">
        <v>197</v>
      </c>
      <c r="I65" s="298"/>
      <c r="J65" s="298"/>
      <c r="K65" s="296"/>
    </row>
    <row r="66" spans="1:11">
      <c r="A66" s="49"/>
      <c r="B66" s="127"/>
      <c r="C66" s="134"/>
      <c r="D66" s="127"/>
      <c r="E66" s="127"/>
      <c r="F66" s="127"/>
      <c r="G66" s="127"/>
      <c r="H66" s="60"/>
      <c r="I66" s="120"/>
      <c r="J66" s="120"/>
      <c r="K66" s="249"/>
    </row>
    <row r="67" spans="1:11">
      <c r="A67" s="49"/>
      <c r="B67" s="127"/>
      <c r="C67" s="134"/>
      <c r="D67" s="127"/>
      <c r="E67" s="127"/>
      <c r="F67" s="127"/>
      <c r="G67" s="127"/>
      <c r="H67" s="60"/>
      <c r="I67" s="120"/>
      <c r="J67" s="120"/>
      <c r="K67" s="249"/>
    </row>
    <row r="68" spans="1:11">
      <c r="A68" s="49"/>
      <c r="B68" s="127"/>
      <c r="C68" s="134"/>
      <c r="D68" s="127"/>
      <c r="E68" s="127"/>
      <c r="F68" s="127"/>
      <c r="G68" s="127"/>
      <c r="H68" s="60"/>
      <c r="I68" s="120"/>
      <c r="J68" s="120"/>
      <c r="K68" s="249"/>
    </row>
    <row r="69" spans="1:11">
      <c r="A69" s="49"/>
      <c r="B69" s="127"/>
      <c r="C69" s="134"/>
      <c r="D69" s="127"/>
      <c r="E69" s="127"/>
      <c r="F69" s="127"/>
      <c r="G69" s="127"/>
      <c r="H69" s="60"/>
      <c r="I69" s="120"/>
      <c r="J69" s="120"/>
      <c r="K69" s="249"/>
    </row>
    <row r="70" spans="1:11" ht="15.75" thickBot="1">
      <c r="A70" s="50"/>
      <c r="B70" s="128"/>
      <c r="C70" s="135"/>
      <c r="D70" s="128"/>
      <c r="E70" s="128"/>
      <c r="F70" s="128"/>
      <c r="G70" s="128"/>
      <c r="H70" s="62"/>
      <c r="I70" s="121"/>
      <c r="J70" s="121"/>
      <c r="K70" s="250"/>
    </row>
    <row r="71" spans="1:11" ht="15.75" thickBot="1">
      <c r="A71" s="37" t="e">
        <f>C9</f>
        <v>#N/A</v>
      </c>
      <c r="B71" s="111"/>
      <c r="C71" s="63"/>
      <c r="D71" s="64"/>
      <c r="E71" s="64"/>
      <c r="F71" s="64"/>
      <c r="G71" s="65"/>
      <c r="H71" s="65"/>
      <c r="I71" s="122"/>
      <c r="J71" s="122"/>
      <c r="K71" s="251"/>
    </row>
    <row r="72" spans="1:11">
      <c r="A72" s="48"/>
      <c r="B72" s="126"/>
      <c r="C72" s="136"/>
      <c r="D72" s="58"/>
      <c r="E72" s="58"/>
      <c r="F72" s="79"/>
      <c r="G72" s="59"/>
      <c r="H72" s="66"/>
      <c r="I72" s="123"/>
      <c r="J72" s="221"/>
      <c r="K72" s="248"/>
    </row>
    <row r="73" spans="1:11">
      <c r="A73" s="49"/>
      <c r="B73" s="127"/>
      <c r="C73" s="134"/>
      <c r="D73" s="57"/>
      <c r="E73" s="57"/>
      <c r="F73" s="77"/>
      <c r="G73" s="60"/>
      <c r="H73" s="60"/>
      <c r="I73" s="120"/>
      <c r="J73" s="120"/>
      <c r="K73" s="249"/>
    </row>
    <row r="74" spans="1:11">
      <c r="A74" s="49"/>
      <c r="B74" s="127"/>
      <c r="C74" s="134"/>
      <c r="D74" s="57"/>
      <c r="E74" s="57"/>
      <c r="F74" s="77"/>
      <c r="G74" s="60"/>
      <c r="H74" s="60"/>
      <c r="I74" s="120"/>
      <c r="J74" s="120"/>
      <c r="K74" s="249"/>
    </row>
    <row r="75" spans="1:11">
      <c r="A75" s="49"/>
      <c r="B75" s="127"/>
      <c r="C75" s="134"/>
      <c r="D75" s="57"/>
      <c r="E75" s="57"/>
      <c r="F75" s="77"/>
      <c r="G75" s="60"/>
      <c r="H75" s="60"/>
      <c r="I75" s="120"/>
      <c r="J75" s="120"/>
      <c r="K75" s="249"/>
    </row>
    <row r="76" spans="1:11">
      <c r="A76" s="49"/>
      <c r="B76" s="127"/>
      <c r="C76" s="134"/>
      <c r="D76" s="57"/>
      <c r="E76" s="57"/>
      <c r="F76" s="77"/>
      <c r="G76" s="60"/>
      <c r="H76" s="60"/>
      <c r="I76" s="120"/>
      <c r="J76" s="120"/>
      <c r="K76" s="249"/>
    </row>
    <row r="77" spans="1:11" ht="15.75" thickBot="1">
      <c r="A77" s="50"/>
      <c r="B77" s="128"/>
      <c r="C77" s="135"/>
      <c r="D77" s="61"/>
      <c r="E77" s="61"/>
      <c r="F77" s="78"/>
      <c r="G77" s="62"/>
      <c r="H77" s="62"/>
      <c r="I77" s="121"/>
      <c r="J77" s="121"/>
      <c r="K77" s="250"/>
    </row>
    <row r="78" spans="1:11" ht="15.75" thickBot="1">
      <c r="A78" s="1" t="e">
        <f>D9</f>
        <v>#N/A</v>
      </c>
      <c r="B78" s="112"/>
      <c r="C78" s="54"/>
      <c r="D78" s="55"/>
      <c r="E78" s="55"/>
      <c r="F78" s="55"/>
      <c r="G78" s="56"/>
      <c r="H78" s="56"/>
      <c r="I78" s="124"/>
      <c r="J78" s="124"/>
      <c r="K78" s="252"/>
    </row>
    <row r="79" spans="1:11">
      <c r="A79" s="38"/>
      <c r="B79" s="126"/>
      <c r="C79" s="136"/>
      <c r="D79" s="58"/>
      <c r="E79" s="58"/>
      <c r="F79" s="79"/>
      <c r="G79" s="59"/>
      <c r="H79" s="66"/>
      <c r="I79" s="123"/>
      <c r="J79" s="221"/>
      <c r="K79" s="248"/>
    </row>
    <row r="80" spans="1:11">
      <c r="A80" s="39"/>
      <c r="B80" s="127"/>
      <c r="C80" s="134"/>
      <c r="D80" s="57"/>
      <c r="E80" s="57"/>
      <c r="F80" s="77"/>
      <c r="G80" s="60"/>
      <c r="H80" s="60"/>
      <c r="I80" s="120"/>
      <c r="J80" s="120"/>
      <c r="K80" s="249"/>
    </row>
    <row r="81" spans="1:11">
      <c r="A81" s="39"/>
      <c r="B81" s="127"/>
      <c r="C81" s="134"/>
      <c r="D81" s="57"/>
      <c r="E81" s="57"/>
      <c r="F81" s="77"/>
      <c r="G81" s="60"/>
      <c r="H81" s="60"/>
      <c r="I81" s="120"/>
      <c r="J81" s="120"/>
      <c r="K81" s="249"/>
    </row>
    <row r="82" spans="1:11">
      <c r="A82" s="39"/>
      <c r="B82" s="127"/>
      <c r="C82" s="134"/>
      <c r="D82" s="57"/>
      <c r="E82" s="57"/>
      <c r="F82" s="77"/>
      <c r="G82" s="60"/>
      <c r="H82" s="60"/>
      <c r="I82" s="120"/>
      <c r="J82" s="120"/>
      <c r="K82" s="249"/>
    </row>
    <row r="83" spans="1:11">
      <c r="A83" s="39"/>
      <c r="B83" s="127"/>
      <c r="C83" s="134"/>
      <c r="D83" s="57"/>
      <c r="E83" s="57"/>
      <c r="F83" s="77"/>
      <c r="G83" s="60"/>
      <c r="H83" s="60"/>
      <c r="I83" s="120"/>
      <c r="J83" s="120"/>
      <c r="K83" s="249"/>
    </row>
    <row r="84" spans="1:11" ht="15.75" thickBot="1">
      <c r="A84" s="40"/>
      <c r="B84" s="128"/>
      <c r="C84" s="135"/>
      <c r="D84" s="61"/>
      <c r="E84" s="61"/>
      <c r="F84" s="78"/>
      <c r="G84" s="62"/>
      <c r="H84" s="62"/>
      <c r="I84" s="121"/>
      <c r="J84" s="121"/>
      <c r="K84" s="250"/>
    </row>
    <row r="85" spans="1:11" ht="15.75" thickBot="1">
      <c r="A85" s="1" t="e">
        <f>E9</f>
        <v>#N/A</v>
      </c>
      <c r="B85" s="113"/>
      <c r="C85" s="45"/>
      <c r="D85" s="46"/>
      <c r="E85" s="46"/>
      <c r="F85" s="46"/>
      <c r="G85" s="47"/>
      <c r="H85" s="47"/>
      <c r="I85" s="125"/>
      <c r="J85" s="125"/>
      <c r="K85" s="253"/>
    </row>
    <row r="86" spans="1:11">
      <c r="A86" s="38"/>
      <c r="B86" s="126"/>
      <c r="C86" s="136"/>
      <c r="D86" s="58"/>
      <c r="E86" s="58"/>
      <c r="F86" s="79"/>
      <c r="G86" s="59"/>
      <c r="H86" s="66"/>
      <c r="I86" s="123"/>
      <c r="J86" s="221"/>
      <c r="K86" s="248"/>
    </row>
    <row r="87" spans="1:11">
      <c r="A87" s="39"/>
      <c r="B87" s="127"/>
      <c r="C87" s="134"/>
      <c r="D87" s="57"/>
      <c r="E87" s="57"/>
      <c r="F87" s="77"/>
      <c r="G87" s="60"/>
      <c r="H87" s="60"/>
      <c r="I87" s="120"/>
      <c r="J87" s="120"/>
      <c r="K87" s="249"/>
    </row>
    <row r="88" spans="1:11">
      <c r="A88" s="39"/>
      <c r="B88" s="127"/>
      <c r="C88" s="134"/>
      <c r="D88" s="57"/>
      <c r="E88" s="57"/>
      <c r="F88" s="77"/>
      <c r="G88" s="60"/>
      <c r="H88" s="60"/>
      <c r="I88" s="120"/>
      <c r="J88" s="120"/>
      <c r="K88" s="249"/>
    </row>
    <row r="89" spans="1:11">
      <c r="A89" s="39"/>
      <c r="B89" s="127"/>
      <c r="C89" s="134"/>
      <c r="D89" s="57"/>
      <c r="E89" s="57"/>
      <c r="F89" s="77"/>
      <c r="G89" s="60"/>
      <c r="H89" s="60"/>
      <c r="I89" s="120"/>
      <c r="J89" s="120"/>
      <c r="K89" s="249"/>
    </row>
    <row r="90" spans="1:11">
      <c r="A90" s="39"/>
      <c r="B90" s="127"/>
      <c r="C90" s="134"/>
      <c r="D90" s="57"/>
      <c r="E90" s="57"/>
      <c r="F90" s="77"/>
      <c r="G90" s="60"/>
      <c r="H90" s="60"/>
      <c r="I90" s="120"/>
      <c r="J90" s="120"/>
      <c r="K90" s="249"/>
    </row>
    <row r="91" spans="1:11" ht="15.75" thickBot="1">
      <c r="A91" s="40"/>
      <c r="B91" s="128"/>
      <c r="C91" s="135"/>
      <c r="D91" s="61"/>
      <c r="E91" s="61"/>
      <c r="F91" s="78"/>
      <c r="G91" s="62"/>
      <c r="H91" s="62"/>
      <c r="I91" s="121"/>
      <c r="J91" s="121"/>
      <c r="K91" s="250"/>
    </row>
    <row r="92" spans="1:11" ht="15.75" thickBot="1">
      <c r="A92" s="1" t="e">
        <f>F9</f>
        <v>#N/A</v>
      </c>
      <c r="B92" s="113"/>
      <c r="C92" s="45"/>
      <c r="D92" s="46"/>
      <c r="E92" s="46"/>
      <c r="F92" s="46"/>
      <c r="G92" s="47"/>
      <c r="H92" s="47"/>
      <c r="I92" s="125"/>
      <c r="J92" s="125"/>
      <c r="K92" s="253"/>
    </row>
    <row r="93" spans="1:11">
      <c r="A93" s="38"/>
      <c r="B93" s="126"/>
      <c r="C93" s="136"/>
      <c r="D93" s="58"/>
      <c r="E93" s="58"/>
      <c r="F93" s="79"/>
      <c r="G93" s="59"/>
      <c r="H93" s="66"/>
      <c r="I93" s="123"/>
      <c r="J93" s="221"/>
      <c r="K93" s="248"/>
    </row>
    <row r="94" spans="1:11">
      <c r="A94" s="39"/>
      <c r="B94" s="127"/>
      <c r="C94" s="134"/>
      <c r="D94" s="57"/>
      <c r="E94" s="57"/>
      <c r="F94" s="77"/>
      <c r="G94" s="60"/>
      <c r="H94" s="60"/>
      <c r="I94" s="120"/>
      <c r="J94" s="120"/>
      <c r="K94" s="249"/>
    </row>
    <row r="95" spans="1:11">
      <c r="A95" s="39"/>
      <c r="B95" s="127"/>
      <c r="C95" s="134"/>
      <c r="D95" s="57"/>
      <c r="E95" s="57"/>
      <c r="F95" s="77"/>
      <c r="G95" s="60"/>
      <c r="H95" s="60"/>
      <c r="I95" s="120"/>
      <c r="J95" s="120"/>
      <c r="K95" s="249"/>
    </row>
    <row r="96" spans="1:11">
      <c r="A96" s="39"/>
      <c r="B96" s="127"/>
      <c r="C96" s="134"/>
      <c r="D96" s="57"/>
      <c r="E96" s="57"/>
      <c r="F96" s="77"/>
      <c r="G96" s="60"/>
      <c r="H96" s="60"/>
      <c r="I96" s="120"/>
      <c r="J96" s="120"/>
      <c r="K96" s="249"/>
    </row>
    <row r="97" spans="1:11">
      <c r="A97" s="39"/>
      <c r="B97" s="127"/>
      <c r="C97" s="134"/>
      <c r="D97" s="57"/>
      <c r="E97" s="57"/>
      <c r="F97" s="77"/>
      <c r="G97" s="60"/>
      <c r="H97" s="60"/>
      <c r="I97" s="120"/>
      <c r="J97" s="120"/>
      <c r="K97" s="249"/>
    </row>
    <row r="98" spans="1:11" ht="15.75" thickBot="1">
      <c r="A98" s="40"/>
      <c r="B98" s="128"/>
      <c r="C98" s="135"/>
      <c r="D98" s="61"/>
      <c r="E98" s="61"/>
      <c r="F98" s="78"/>
      <c r="G98" s="62"/>
      <c r="H98" s="62"/>
      <c r="I98" s="121"/>
      <c r="J98" s="121"/>
      <c r="K98" s="250"/>
    </row>
    <row r="99" spans="1:11" ht="15.75" thickBot="1">
      <c r="A99" s="1" t="e">
        <f>G9</f>
        <v>#N/A</v>
      </c>
      <c r="B99" s="113"/>
      <c r="C99" s="45"/>
      <c r="D99" s="46"/>
      <c r="E99" s="46"/>
      <c r="F99" s="46"/>
      <c r="G99" s="47"/>
      <c r="H99" s="47"/>
      <c r="I99" s="125"/>
      <c r="J99" s="125"/>
      <c r="K99" s="253"/>
    </row>
    <row r="100" spans="1:11">
      <c r="A100" s="38"/>
      <c r="B100" s="126"/>
      <c r="C100" s="136"/>
      <c r="D100" s="58"/>
      <c r="E100" s="58"/>
      <c r="F100" s="79"/>
      <c r="G100" s="59"/>
      <c r="H100" s="66"/>
      <c r="I100" s="123"/>
      <c r="J100" s="221"/>
      <c r="K100" s="248"/>
    </row>
    <row r="101" spans="1:11">
      <c r="A101" s="39"/>
      <c r="B101" s="127"/>
      <c r="C101" s="134"/>
      <c r="D101" s="57"/>
      <c r="E101" s="57"/>
      <c r="F101" s="77"/>
      <c r="G101" s="60"/>
      <c r="H101" s="60"/>
      <c r="I101" s="120"/>
      <c r="J101" s="120"/>
      <c r="K101" s="249"/>
    </row>
    <row r="102" spans="1:11">
      <c r="A102" s="39"/>
      <c r="B102" s="127"/>
      <c r="C102" s="134"/>
      <c r="D102" s="57"/>
      <c r="E102" s="57"/>
      <c r="F102" s="77"/>
      <c r="G102" s="60"/>
      <c r="H102" s="60"/>
      <c r="I102" s="120"/>
      <c r="J102" s="120"/>
      <c r="K102" s="249"/>
    </row>
    <row r="103" spans="1:11">
      <c r="A103" s="39"/>
      <c r="B103" s="127"/>
      <c r="C103" s="134"/>
      <c r="D103" s="57"/>
      <c r="E103" s="57"/>
      <c r="F103" s="77"/>
      <c r="G103" s="60"/>
      <c r="H103" s="60"/>
      <c r="I103" s="120"/>
      <c r="J103" s="120"/>
      <c r="K103" s="249"/>
    </row>
    <row r="104" spans="1:11">
      <c r="A104" s="39"/>
      <c r="B104" s="127"/>
      <c r="C104" s="134"/>
      <c r="D104" s="57"/>
      <c r="E104" s="57"/>
      <c r="F104" s="77"/>
      <c r="G104" s="60"/>
      <c r="H104" s="60"/>
      <c r="I104" s="120"/>
      <c r="J104" s="120"/>
      <c r="K104" s="249"/>
    </row>
    <row r="105" spans="1:11" ht="15.75" thickBot="1">
      <c r="A105" s="40"/>
      <c r="B105" s="128"/>
      <c r="C105" s="135"/>
      <c r="D105" s="61"/>
      <c r="E105" s="61"/>
      <c r="F105" s="78"/>
      <c r="G105" s="62"/>
      <c r="H105" s="62"/>
      <c r="I105" s="121"/>
      <c r="J105" s="121"/>
      <c r="K105" s="250"/>
    </row>
    <row r="106" spans="1:11" ht="15.75" thickBot="1">
      <c r="A106" s="1" t="e">
        <f>H9</f>
        <v>#N/A</v>
      </c>
      <c r="B106" s="113"/>
      <c r="C106" s="45"/>
      <c r="D106" s="46"/>
      <c r="E106" s="46"/>
      <c r="F106" s="46"/>
      <c r="G106" s="47"/>
      <c r="H106" s="47"/>
      <c r="I106" s="125"/>
      <c r="J106" s="125"/>
      <c r="K106" s="253"/>
    </row>
    <row r="107" spans="1:11">
      <c r="A107" s="38"/>
      <c r="B107" s="126"/>
      <c r="C107" s="136"/>
      <c r="D107" s="58"/>
      <c r="E107" s="58"/>
      <c r="F107" s="79"/>
      <c r="G107" s="59"/>
      <c r="H107" s="66"/>
      <c r="I107" s="123"/>
      <c r="J107" s="221"/>
      <c r="K107" s="248"/>
    </row>
    <row r="108" spans="1:11">
      <c r="A108" s="39"/>
      <c r="B108" s="127"/>
      <c r="C108" s="134"/>
      <c r="D108" s="57"/>
      <c r="E108" s="57"/>
      <c r="F108" s="77"/>
      <c r="G108" s="60"/>
      <c r="H108" s="60"/>
      <c r="I108" s="120"/>
      <c r="J108" s="120"/>
      <c r="K108" s="249"/>
    </row>
    <row r="109" spans="1:11">
      <c r="A109" s="39"/>
      <c r="B109" s="127"/>
      <c r="C109" s="134"/>
      <c r="D109" s="57"/>
      <c r="E109" s="57"/>
      <c r="F109" s="77"/>
      <c r="G109" s="60"/>
      <c r="H109" s="60"/>
      <c r="I109" s="120"/>
      <c r="J109" s="120"/>
      <c r="K109" s="249"/>
    </row>
    <row r="110" spans="1:11">
      <c r="A110" s="39"/>
      <c r="B110" s="127"/>
      <c r="C110" s="134"/>
      <c r="D110" s="57"/>
      <c r="E110" s="57"/>
      <c r="F110" s="77"/>
      <c r="G110" s="60"/>
      <c r="H110" s="60"/>
      <c r="I110" s="120"/>
      <c r="J110" s="120"/>
      <c r="K110" s="249"/>
    </row>
    <row r="111" spans="1:11">
      <c r="A111" s="39"/>
      <c r="B111" s="127"/>
      <c r="C111" s="134"/>
      <c r="D111" s="57"/>
      <c r="E111" s="57"/>
      <c r="F111" s="77"/>
      <c r="G111" s="60"/>
      <c r="H111" s="60"/>
      <c r="I111" s="120"/>
      <c r="J111" s="120"/>
      <c r="K111" s="249"/>
    </row>
    <row r="112" spans="1:11" ht="15.75" thickBot="1">
      <c r="A112" s="40"/>
      <c r="B112" s="128"/>
      <c r="C112" s="135"/>
      <c r="D112" s="61"/>
      <c r="E112" s="61"/>
      <c r="F112" s="78"/>
      <c r="G112" s="62"/>
      <c r="H112" s="62"/>
      <c r="I112" s="121"/>
      <c r="J112" s="121"/>
      <c r="K112" s="250"/>
    </row>
    <row r="113" spans="1:11" ht="15.75" thickBot="1">
      <c r="A113" s="1" t="e">
        <f>I9</f>
        <v>#N/A</v>
      </c>
      <c r="B113" s="113"/>
      <c r="C113" s="45"/>
      <c r="D113" s="46"/>
      <c r="E113" s="46"/>
      <c r="F113" s="46"/>
      <c r="G113" s="47"/>
      <c r="H113" s="47"/>
      <c r="I113" s="125"/>
      <c r="J113" s="125"/>
      <c r="K113" s="253"/>
    </row>
    <row r="114" spans="1:11">
      <c r="A114" s="38"/>
      <c r="B114" s="126"/>
      <c r="C114" s="136"/>
      <c r="D114" s="58"/>
      <c r="E114" s="58"/>
      <c r="F114" s="79"/>
      <c r="G114" s="59"/>
      <c r="H114" s="66"/>
      <c r="I114" s="123"/>
      <c r="J114" s="221"/>
      <c r="K114" s="248"/>
    </row>
    <row r="115" spans="1:11">
      <c r="A115" s="39"/>
      <c r="B115" s="127"/>
      <c r="C115" s="134"/>
      <c r="D115" s="57"/>
      <c r="E115" s="57"/>
      <c r="F115" s="77"/>
      <c r="G115" s="60"/>
      <c r="H115" s="60"/>
      <c r="I115" s="120"/>
      <c r="J115" s="120"/>
      <c r="K115" s="249"/>
    </row>
    <row r="116" spans="1:11">
      <c r="A116" s="39"/>
      <c r="B116" s="127"/>
      <c r="C116" s="134"/>
      <c r="D116" s="57"/>
      <c r="E116" s="57"/>
      <c r="F116" s="77"/>
      <c r="G116" s="60"/>
      <c r="H116" s="60"/>
      <c r="I116" s="120"/>
      <c r="J116" s="120"/>
      <c r="K116" s="249"/>
    </row>
    <row r="117" spans="1:11">
      <c r="A117" s="39"/>
      <c r="B117" s="127"/>
      <c r="C117" s="134"/>
      <c r="D117" s="57"/>
      <c r="E117" s="57"/>
      <c r="F117" s="77"/>
      <c r="G117" s="60"/>
      <c r="H117" s="60"/>
      <c r="I117" s="120"/>
      <c r="J117" s="120"/>
      <c r="K117" s="249"/>
    </row>
    <row r="118" spans="1:11">
      <c r="A118" s="39"/>
      <c r="B118" s="127"/>
      <c r="C118" s="134"/>
      <c r="D118" s="57"/>
      <c r="E118" s="57"/>
      <c r="F118" s="77"/>
      <c r="G118" s="60"/>
      <c r="H118" s="60"/>
      <c r="I118" s="120"/>
      <c r="J118" s="120"/>
      <c r="K118" s="249"/>
    </row>
    <row r="119" spans="1:11" ht="15.75" thickBot="1">
      <c r="A119" s="40"/>
      <c r="B119" s="128"/>
      <c r="C119" s="135"/>
      <c r="D119" s="61"/>
      <c r="E119" s="61"/>
      <c r="F119" s="78"/>
      <c r="G119" s="62"/>
      <c r="H119" s="62"/>
      <c r="I119" s="121"/>
      <c r="J119" s="121"/>
      <c r="K119" s="250"/>
    </row>
    <row r="120" spans="1:11" ht="15.75" thickBot="1">
      <c r="A120" s="1" t="e">
        <f>J9</f>
        <v>#N/A</v>
      </c>
      <c r="B120" s="113"/>
      <c r="C120" s="45"/>
      <c r="D120" s="46"/>
      <c r="E120" s="46"/>
      <c r="F120" s="46"/>
      <c r="G120" s="47"/>
      <c r="H120" s="47"/>
      <c r="I120" s="125"/>
      <c r="J120" s="125"/>
      <c r="K120" s="253"/>
    </row>
    <row r="121" spans="1:11">
      <c r="A121" s="38"/>
      <c r="B121" s="126"/>
      <c r="C121" s="136"/>
      <c r="D121" s="58"/>
      <c r="E121" s="58"/>
      <c r="F121" s="79"/>
      <c r="G121" s="59"/>
      <c r="H121" s="66"/>
      <c r="I121" s="123"/>
      <c r="J121" s="221"/>
      <c r="K121" s="248"/>
    </row>
    <row r="122" spans="1:11">
      <c r="A122" s="39"/>
      <c r="B122" s="127"/>
      <c r="C122" s="134"/>
      <c r="D122" s="57"/>
      <c r="E122" s="57"/>
      <c r="F122" s="77"/>
      <c r="G122" s="60"/>
      <c r="H122" s="60"/>
      <c r="I122" s="120"/>
      <c r="J122" s="120"/>
      <c r="K122" s="249"/>
    </row>
    <row r="123" spans="1:11">
      <c r="A123" s="39"/>
      <c r="B123" s="127"/>
      <c r="C123" s="134"/>
      <c r="D123" s="57"/>
      <c r="E123" s="57"/>
      <c r="F123" s="77"/>
      <c r="G123" s="60"/>
      <c r="H123" s="60"/>
      <c r="I123" s="120"/>
      <c r="J123" s="120"/>
      <c r="K123" s="249"/>
    </row>
    <row r="124" spans="1:11">
      <c r="A124" s="39"/>
      <c r="B124" s="127"/>
      <c r="C124" s="134"/>
      <c r="D124" s="57"/>
      <c r="E124" s="57"/>
      <c r="F124" s="77"/>
      <c r="G124" s="60"/>
      <c r="H124" s="60"/>
      <c r="I124" s="120"/>
      <c r="J124" s="120"/>
      <c r="K124" s="249"/>
    </row>
    <row r="125" spans="1:11">
      <c r="A125" s="39"/>
      <c r="B125" s="127"/>
      <c r="C125" s="134"/>
      <c r="D125" s="57"/>
      <c r="E125" s="57"/>
      <c r="F125" s="77"/>
      <c r="G125" s="60"/>
      <c r="H125" s="60"/>
      <c r="I125" s="120"/>
      <c r="J125" s="120"/>
      <c r="K125" s="249"/>
    </row>
    <row r="126" spans="1:11" ht="15.75" thickBot="1">
      <c r="A126" s="40"/>
      <c r="B126" s="128"/>
      <c r="C126" s="135"/>
      <c r="D126" s="61"/>
      <c r="E126" s="61"/>
      <c r="F126" s="78"/>
      <c r="G126" s="62"/>
      <c r="H126" s="62"/>
      <c r="I126" s="121"/>
      <c r="J126" s="121"/>
      <c r="K126" s="250"/>
    </row>
    <row r="127" spans="1:11">
      <c r="A127" s="81"/>
      <c r="B127" s="81"/>
      <c r="C127" s="81"/>
      <c r="D127" s="81"/>
      <c r="E127" s="81"/>
      <c r="F127" s="81"/>
      <c r="G127" s="81"/>
    </row>
  </sheetData>
  <mergeCells count="6">
    <mergeCell ref="A50:A51"/>
    <mergeCell ref="A7:A9"/>
    <mergeCell ref="B7:B9"/>
    <mergeCell ref="C7:K7"/>
    <mergeCell ref="K8:K9"/>
    <mergeCell ref="A34:A35"/>
  </mergeCells>
  <dataValidations count="4">
    <dataValidation type="whole" allowBlank="1" showInputMessage="1" showErrorMessage="1" sqref="B12:K19 B21:K33 C10:K10">
      <formula1>0</formula1>
      <formula2>100</formula2>
    </dataValidation>
    <dataValidation type="list" allowBlank="1" showInputMessage="1" showErrorMessage="1" sqref="H114:H119">
      <formula1>$AA$2:$AA$9</formula1>
    </dataValidation>
    <dataValidation type="list" allowBlank="1" showInputMessage="1" showErrorMessage="1" sqref="H72:H77 H107:H112 H100:H105 H93:H98 H86:H91 H79:H84">
      <formula1>$AA$2:$AA$12</formula1>
    </dataValidation>
    <dataValidation type="list" allowBlank="1" showInputMessage="1" showErrorMessage="1" sqref="K72:K77 K121:K126 K114:K119 K107:K112 K100:K105 K93:K98 K86:K91 K79:K84">
      <formula1>$AA$17:$AA$18</formula1>
    </dataValidation>
  </dataValidations>
  <pageMargins left="0.7" right="0.7" top="0.75" bottom="0.75" header="0.3" footer="0.3"/>
  <legacyDrawing r:id="rId1"/>
  <extLst>
    <ext xmlns:x14="http://schemas.microsoft.com/office/spreadsheetml/2009/9/main" uri="{CCE6A557-97BC-4b89-ADB6-D9C93CAAB3DF}">
      <x14:dataValidations xmlns:xm="http://schemas.microsoft.com/office/excel/2006/main" count="10">
        <x14:dataValidation type="list" allowBlank="1" showInputMessage="1" showErrorMessage="1">
          <x14:formula1>
            <xm:f>'Look-upSheet'!$O$2:$O$72</xm:f>
          </x14:formula1>
          <xm:sqref>B4</xm:sqref>
        </x14:dataValidation>
        <x14:dataValidation type="list" allowBlank="1" showInputMessage="1" showErrorMessage="1">
          <x14:formula1>
            <xm:f>'Look-upSheet'!$D$2:$D$25</xm:f>
          </x14:formula1>
          <xm:sqref>B3</xm:sqref>
        </x14:dataValidation>
        <x14:dataValidation type="list" allowBlank="1" showInputMessage="1" showErrorMessage="1">
          <x14:formula1>
            <xm:f>'Look-upSheet'!$B$2:$B$6</xm:f>
          </x14:formula1>
          <xm:sqref>B2</xm:sqref>
        </x14:dataValidation>
        <x14:dataValidation type="list" allowBlank="1" showInputMessage="1" showErrorMessage="1">
          <x14:formula1>
            <xm:f>'Look-upSheet'!$A$9:$A$15</xm:f>
          </x14:formula1>
          <xm:sqref>E2</xm:sqref>
        </x14:dataValidation>
        <x14:dataValidation type="list" allowBlank="1" showInputMessage="1" showErrorMessage="1">
          <x14:formula1>
            <xm:f>'Look-upSheet'!$Z$2:$Z$9</xm:f>
          </x14:formula1>
          <xm:sqref>H121:H126</xm:sqref>
        </x14:dataValidation>
        <x14:dataValidation type="list" allowBlank="1" showInputMessage="1" showErrorMessage="1">
          <x14:formula1>
            <xm:f>'Look-upSheet'!$Z$2:$Z$12</xm:f>
          </x14:formula1>
          <xm:sqref>H65:H70</xm:sqref>
        </x14:dataValidation>
        <x14:dataValidation type="list" allowBlank="1" showInputMessage="1" showErrorMessage="1">
          <x14:formula1>
            <xm:f>'Look-upSheet'!$Z$17:$Z$18</xm:f>
          </x14:formula1>
          <xm:sqref>K65:K70</xm:sqref>
        </x14:dataValidation>
        <x14:dataValidation type="list" allowBlank="1" showInputMessage="1" showErrorMessage="1">
          <x14:formula1>
            <xm:f>'Look-upSheet'!$K$2:$K$61</xm:f>
          </x14:formula1>
          <xm:sqref>C65:C70 C72:C77 C79:C84 C86:C91 C93:C98 C100:C105 C107:C112 C114:C119 C121:C126</xm:sqref>
        </x14:dataValidation>
        <x14:dataValidation type="list" allowBlank="1" showInputMessage="1" showErrorMessage="1">
          <x14:formula1>
            <xm:f>'Look-upSheet'!$A$19:$A$20</xm:f>
          </x14:formula1>
          <xm:sqref>B65:B70 D65:G70 B121:B126 B114:B119 B107:B112 B100:B105 B93:B98 B86:B91 B79:B84 B72:B77 D121:G126 D114:G119 D107:G112 D100:G105 D93:G98 D86:G91 D79:G84 D72:G77</xm:sqref>
        </x14:dataValidation>
        <x14:dataValidation type="list" allowBlank="1" showInputMessage="1" showErrorMessage="1">
          <x14:formula1>
            <xm:f>'Look-upSheet'!$U$2:$U$401</xm:f>
          </x14:formula1>
          <xm:sqref>C8:J8</xm:sqref>
        </x14:dataValidation>
      </x14:dataValidations>
    </ext>
  </extLst>
</worksheet>
</file>

<file path=xl/worksheets/sheet2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5"/>
  </sheetPr>
  <dimension ref="A1:K147"/>
  <sheetViews>
    <sheetView topLeftCell="A8" zoomScale="90" zoomScaleNormal="90" zoomScalePageLayoutView="90" workbookViewId="0">
      <selection activeCell="D53" sqref="D53"/>
    </sheetView>
  </sheetViews>
  <sheetFormatPr defaultColWidth="8.85546875" defaultRowHeight="15"/>
  <cols>
    <col min="1" max="1" width="37.42578125" style="3" customWidth="1"/>
    <col min="2" max="2" width="17.85546875" style="3" customWidth="1"/>
    <col min="3" max="3" width="18.28515625" style="3" customWidth="1"/>
    <col min="4" max="4" width="19.42578125" style="3" customWidth="1"/>
    <col min="5" max="5" width="21.7109375" style="3" customWidth="1"/>
    <col min="6" max="6" width="19.42578125" style="3" customWidth="1"/>
    <col min="7" max="7" width="21.7109375" style="3" customWidth="1"/>
    <col min="8" max="10" width="19.42578125" style="3" customWidth="1"/>
    <col min="11" max="11" width="28.7109375" style="240" customWidth="1"/>
    <col min="12" max="16384" width="8.85546875" style="3"/>
  </cols>
  <sheetData>
    <row r="1" spans="1:11">
      <c r="A1" s="6" t="s">
        <v>0</v>
      </c>
    </row>
    <row r="2" spans="1:11">
      <c r="A2" s="8" t="s">
        <v>384</v>
      </c>
      <c r="B2" s="92" t="s">
        <v>380</v>
      </c>
      <c r="D2" s="8" t="s">
        <v>385</v>
      </c>
      <c r="E2" s="92" t="s">
        <v>81</v>
      </c>
      <c r="F2" s="19"/>
    </row>
    <row r="3" spans="1:11">
      <c r="A3" s="8" t="s">
        <v>378</v>
      </c>
      <c r="B3" s="93" t="s">
        <v>78</v>
      </c>
      <c r="D3" s="8" t="s">
        <v>387</v>
      </c>
      <c r="E3" s="3" t="s">
        <v>363</v>
      </c>
      <c r="F3" s="7" t="s">
        <v>5</v>
      </c>
    </row>
    <row r="4" spans="1:11">
      <c r="A4" s="8" t="s">
        <v>377</v>
      </c>
      <c r="B4" s="92" t="s">
        <v>136</v>
      </c>
      <c r="D4" s="8" t="s">
        <v>196</v>
      </c>
      <c r="E4" s="3" t="str">
        <f>VLOOKUP(B4,'Look-upSheet'!O1:Q72,3,TRUE)</f>
        <v>Vish Nene</v>
      </c>
      <c r="F4" s="7" t="s">
        <v>5</v>
      </c>
      <c r="G4" s="144" t="s">
        <v>4</v>
      </c>
      <c r="H4" s="143" t="s">
        <v>5</v>
      </c>
    </row>
    <row r="5" spans="1:11">
      <c r="A5" s="261" t="s">
        <v>410</v>
      </c>
      <c r="B5" s="261"/>
      <c r="C5" s="262"/>
      <c r="D5" s="263"/>
      <c r="E5" s="19"/>
    </row>
    <row r="6" spans="1:11" ht="9" customHeight="1" thickBot="1"/>
    <row r="7" spans="1:11" ht="15.75" customHeight="1" thickBot="1">
      <c r="A7" s="532" t="s">
        <v>6</v>
      </c>
      <c r="B7" s="535" t="s">
        <v>7</v>
      </c>
      <c r="C7" s="529" t="s">
        <v>8</v>
      </c>
      <c r="D7" s="530"/>
      <c r="E7" s="530"/>
      <c r="F7" s="530"/>
      <c r="G7" s="530"/>
      <c r="H7" s="530"/>
      <c r="I7" s="530"/>
      <c r="J7" s="530"/>
      <c r="K7" s="531"/>
    </row>
    <row r="8" spans="1:11" ht="105.75" thickBot="1">
      <c r="A8" s="533"/>
      <c r="B8" s="536"/>
      <c r="C8" s="106" t="s">
        <v>759</v>
      </c>
      <c r="D8" s="106" t="s">
        <v>9</v>
      </c>
      <c r="E8" s="106" t="s">
        <v>9</v>
      </c>
      <c r="F8" s="106" t="s">
        <v>9</v>
      </c>
      <c r="G8" s="106" t="s">
        <v>9</v>
      </c>
      <c r="H8" s="106" t="s">
        <v>9</v>
      </c>
      <c r="I8" s="106" t="s">
        <v>9</v>
      </c>
      <c r="J8" s="106" t="s">
        <v>9</v>
      </c>
      <c r="K8" s="538" t="s">
        <v>671</v>
      </c>
    </row>
    <row r="9" spans="1:11" ht="15.75" thickBot="1">
      <c r="A9" s="534"/>
      <c r="B9" s="537"/>
      <c r="C9" s="106" t="s">
        <v>737</v>
      </c>
      <c r="D9" s="106" t="e">
        <f>VLOOKUP(D8,'Look-upSheet'!V1:X513,3,FALSE)</f>
        <v>#N/A</v>
      </c>
      <c r="E9" s="106" t="e">
        <f>VLOOKUP(E8,'Look-upSheet'!W1:Z512,3,FALSE)</f>
        <v>#N/A</v>
      </c>
      <c r="F9" s="106" t="e">
        <f>VLOOKUP(F8,'Look-upSheet'!X1:AA512,3,FALSE)</f>
        <v>#N/A</v>
      </c>
      <c r="G9" s="106" t="e">
        <f>VLOOKUP(G8,'Look-upSheet'!Z1:AB512,3,FALSE)</f>
        <v>#N/A</v>
      </c>
      <c r="H9" s="106" t="e">
        <f>VLOOKUP(H8,'Look-upSheet'!AA1:AC512,3,FALSE)</f>
        <v>#N/A</v>
      </c>
      <c r="I9" s="106" t="e">
        <f>VLOOKUP(I8,'Look-upSheet'!AB1:AD512,3,FALSE)</f>
        <v>#N/A</v>
      </c>
      <c r="J9" s="106" t="e">
        <f>VLOOKUP(J8,'Look-upSheet'!AC1:AE512,3,FALSE)</f>
        <v>#N/A</v>
      </c>
      <c r="K9" s="539"/>
    </row>
    <row r="10" spans="1:11" ht="32.25" customHeight="1" thickBot="1">
      <c r="A10" s="5" t="s">
        <v>10</v>
      </c>
      <c r="B10" s="145">
        <v>1</v>
      </c>
      <c r="C10" s="2"/>
      <c r="D10" s="2"/>
      <c r="E10" s="2"/>
      <c r="F10" s="2"/>
      <c r="G10" s="2"/>
      <c r="H10" s="2"/>
      <c r="I10" s="2"/>
      <c r="J10" s="2"/>
      <c r="K10" s="228"/>
    </row>
    <row r="11" spans="1:11" ht="15.75" thickBot="1">
      <c r="A11" s="94" t="s">
        <v>11</v>
      </c>
      <c r="B11" s="95"/>
      <c r="C11" s="96"/>
      <c r="D11" s="96"/>
      <c r="E11" s="96"/>
      <c r="F11" s="96"/>
      <c r="G11" s="96"/>
      <c r="H11" s="96"/>
      <c r="I11" s="96"/>
      <c r="J11" s="96"/>
      <c r="K11" s="229"/>
    </row>
    <row r="12" spans="1:11">
      <c r="A12" s="97" t="s">
        <v>12</v>
      </c>
      <c r="B12" s="98"/>
      <c r="C12" s="99"/>
      <c r="D12" s="99"/>
      <c r="E12" s="99"/>
      <c r="F12" s="99"/>
      <c r="G12" s="99"/>
      <c r="H12" s="99"/>
      <c r="I12" s="99"/>
      <c r="J12" s="212"/>
      <c r="K12" s="230"/>
    </row>
    <row r="13" spans="1:11">
      <c r="A13" s="100" t="s">
        <v>13</v>
      </c>
      <c r="B13" s="101"/>
      <c r="C13" s="102"/>
      <c r="D13" s="102"/>
      <c r="E13" s="102"/>
      <c r="F13" s="102"/>
      <c r="G13" s="102"/>
      <c r="H13" s="102"/>
      <c r="I13" s="102"/>
      <c r="J13" s="213"/>
      <c r="K13" s="231"/>
    </row>
    <row r="14" spans="1:11">
      <c r="A14" s="100" t="s">
        <v>14</v>
      </c>
      <c r="B14" s="101"/>
      <c r="C14" s="102"/>
      <c r="D14" s="102"/>
      <c r="E14" s="102"/>
      <c r="F14" s="102"/>
      <c r="G14" s="102"/>
      <c r="H14" s="102"/>
      <c r="I14" s="102"/>
      <c r="J14" s="213"/>
      <c r="K14" s="231"/>
    </row>
    <row r="15" spans="1:11">
      <c r="A15" s="100" t="s">
        <v>15</v>
      </c>
      <c r="B15" s="101"/>
      <c r="C15" s="102"/>
      <c r="D15" s="102"/>
      <c r="E15" s="102"/>
      <c r="F15" s="102"/>
      <c r="G15" s="102"/>
      <c r="H15" s="102"/>
      <c r="I15" s="102"/>
      <c r="J15" s="213"/>
      <c r="K15" s="231"/>
    </row>
    <row r="16" spans="1:11">
      <c r="A16" s="100" t="s">
        <v>16</v>
      </c>
      <c r="B16" s="101"/>
      <c r="C16" s="102"/>
      <c r="D16" s="102"/>
      <c r="E16" s="102"/>
      <c r="F16" s="102"/>
      <c r="G16" s="102"/>
      <c r="H16" s="102"/>
      <c r="I16" s="102"/>
      <c r="J16" s="213"/>
      <c r="K16" s="231"/>
    </row>
    <row r="17" spans="1:11">
      <c r="A17" s="100" t="s">
        <v>17</v>
      </c>
      <c r="B17" s="101"/>
      <c r="C17" s="102"/>
      <c r="D17" s="102"/>
      <c r="E17" s="102"/>
      <c r="F17" s="102"/>
      <c r="G17" s="102"/>
      <c r="H17" s="102"/>
      <c r="I17" s="102"/>
      <c r="J17" s="213"/>
      <c r="K17" s="231"/>
    </row>
    <row r="18" spans="1:11">
      <c r="A18" s="100" t="s">
        <v>18</v>
      </c>
      <c r="B18" s="101"/>
      <c r="C18" s="102"/>
      <c r="D18" s="102"/>
      <c r="E18" s="102"/>
      <c r="F18" s="102"/>
      <c r="G18" s="102"/>
      <c r="H18" s="102"/>
      <c r="I18" s="102"/>
      <c r="J18" s="213"/>
      <c r="K18" s="231"/>
    </row>
    <row r="19" spans="1:11" ht="17.25" customHeight="1" thickBot="1">
      <c r="A19" s="103" t="s">
        <v>19</v>
      </c>
      <c r="B19" s="104"/>
      <c r="C19" s="105"/>
      <c r="D19" s="105"/>
      <c r="E19" s="105"/>
      <c r="F19" s="105"/>
      <c r="G19" s="105"/>
      <c r="H19" s="105"/>
      <c r="I19" s="105"/>
      <c r="J19" s="214"/>
      <c r="K19" s="232"/>
    </row>
    <row r="20" spans="1:11" ht="15.75" thickBot="1">
      <c r="A20" s="5" t="s">
        <v>20</v>
      </c>
      <c r="B20" s="21"/>
      <c r="C20" s="24"/>
      <c r="D20" s="24"/>
      <c r="E20" s="24"/>
      <c r="F20" s="24"/>
      <c r="G20" s="24"/>
      <c r="H20" s="24"/>
      <c r="I20" s="24"/>
      <c r="J20" s="24"/>
      <c r="K20" s="233"/>
    </row>
    <row r="21" spans="1:11" ht="15.75" thickBot="1">
      <c r="A21" s="115" t="s">
        <v>392</v>
      </c>
      <c r="B21" s="22">
        <v>33</v>
      </c>
      <c r="C21" s="107"/>
      <c r="D21" s="107"/>
      <c r="E21" s="107"/>
      <c r="F21" s="107"/>
      <c r="G21" s="107"/>
      <c r="H21" s="107"/>
      <c r="I21" s="107"/>
      <c r="J21" s="215"/>
      <c r="K21" s="234"/>
    </row>
    <row r="22" spans="1:11" ht="15.75" thickBot="1">
      <c r="A22" s="116" t="s">
        <v>393</v>
      </c>
      <c r="B22" s="22">
        <v>33</v>
      </c>
      <c r="C22" s="108"/>
      <c r="D22" s="108"/>
      <c r="E22" s="108"/>
      <c r="F22" s="108"/>
      <c r="G22" s="108"/>
      <c r="H22" s="108"/>
      <c r="I22" s="108"/>
      <c r="J22" s="216"/>
      <c r="K22" s="235"/>
    </row>
    <row r="23" spans="1:11">
      <c r="A23" s="116" t="s">
        <v>394</v>
      </c>
      <c r="B23" s="22">
        <v>33</v>
      </c>
      <c r="C23" s="108"/>
      <c r="D23" s="108"/>
      <c r="E23" s="108"/>
      <c r="F23" s="108"/>
      <c r="G23" s="108"/>
      <c r="H23" s="108"/>
      <c r="I23" s="108"/>
      <c r="J23" s="216"/>
      <c r="K23" s="235"/>
    </row>
    <row r="24" spans="1:11">
      <c r="A24" s="116" t="s">
        <v>395</v>
      </c>
      <c r="B24" s="23"/>
      <c r="C24" s="108"/>
      <c r="D24" s="108"/>
      <c r="E24" s="108"/>
      <c r="F24" s="108"/>
      <c r="G24" s="108"/>
      <c r="H24" s="108"/>
      <c r="I24" s="108"/>
      <c r="J24" s="216"/>
      <c r="K24" s="235"/>
    </row>
    <row r="25" spans="1:11">
      <c r="A25" s="116" t="s">
        <v>396</v>
      </c>
      <c r="B25" s="23"/>
      <c r="C25" s="108"/>
      <c r="D25" s="108"/>
      <c r="E25" s="108"/>
      <c r="F25" s="108"/>
      <c r="G25" s="108"/>
      <c r="H25" s="108"/>
      <c r="I25" s="108"/>
      <c r="J25" s="216"/>
      <c r="K25" s="235"/>
    </row>
    <row r="26" spans="1:11">
      <c r="A26" s="116" t="s">
        <v>397</v>
      </c>
      <c r="B26" s="23"/>
      <c r="C26" s="108"/>
      <c r="D26" s="108"/>
      <c r="E26" s="108"/>
      <c r="F26" s="108"/>
      <c r="G26" s="108"/>
      <c r="H26" s="108"/>
      <c r="I26" s="108"/>
      <c r="J26" s="216"/>
      <c r="K26" s="235"/>
    </row>
    <row r="27" spans="1:11">
      <c r="A27" s="116" t="s">
        <v>398</v>
      </c>
      <c r="B27" s="23"/>
      <c r="C27" s="108"/>
      <c r="D27" s="108"/>
      <c r="E27" s="108"/>
      <c r="F27" s="108"/>
      <c r="G27" s="108"/>
      <c r="H27" s="108"/>
      <c r="I27" s="108"/>
      <c r="J27" s="216"/>
      <c r="K27" s="235"/>
    </row>
    <row r="28" spans="1:11">
      <c r="A28" s="116" t="s">
        <v>399</v>
      </c>
      <c r="B28" s="23"/>
      <c r="C28" s="108"/>
      <c r="D28" s="108"/>
      <c r="E28" s="108"/>
      <c r="F28" s="108"/>
      <c r="G28" s="108"/>
      <c r="H28" s="108"/>
      <c r="I28" s="108"/>
      <c r="J28" s="216"/>
      <c r="K28" s="235"/>
    </row>
    <row r="29" spans="1:11">
      <c r="A29" s="116" t="s">
        <v>400</v>
      </c>
      <c r="B29" s="23"/>
      <c r="C29" s="108"/>
      <c r="D29" s="108"/>
      <c r="E29" s="108"/>
      <c r="F29" s="108"/>
      <c r="G29" s="108"/>
      <c r="H29" s="108"/>
      <c r="I29" s="108"/>
      <c r="J29" s="216"/>
      <c r="K29" s="235"/>
    </row>
    <row r="30" spans="1:11">
      <c r="A30" s="114" t="s">
        <v>401</v>
      </c>
      <c r="B30" s="28"/>
      <c r="C30" s="109"/>
      <c r="D30" s="109"/>
      <c r="E30" s="109"/>
      <c r="F30" s="109"/>
      <c r="G30" s="109"/>
      <c r="H30" s="109"/>
      <c r="I30" s="109"/>
      <c r="J30" s="217"/>
      <c r="K30" s="236"/>
    </row>
    <row r="31" spans="1:11">
      <c r="A31" s="114" t="s">
        <v>401</v>
      </c>
      <c r="B31" s="28"/>
      <c r="C31" s="109"/>
      <c r="D31" s="109"/>
      <c r="E31" s="109"/>
      <c r="F31" s="109"/>
      <c r="G31" s="109"/>
      <c r="H31" s="109"/>
      <c r="I31" s="109"/>
      <c r="J31" s="217"/>
      <c r="K31" s="236"/>
    </row>
    <row r="32" spans="1:11">
      <c r="A32" s="114" t="s">
        <v>401</v>
      </c>
      <c r="B32" s="28"/>
      <c r="C32" s="109"/>
      <c r="D32" s="109"/>
      <c r="E32" s="109"/>
      <c r="F32" s="109"/>
      <c r="G32" s="109"/>
      <c r="H32" s="109"/>
      <c r="I32" s="109"/>
      <c r="J32" s="217"/>
      <c r="K32" s="236"/>
    </row>
    <row r="33" spans="1:11" ht="15.75" thickBot="1">
      <c r="A33" s="114" t="s">
        <v>401</v>
      </c>
      <c r="B33" s="28"/>
      <c r="C33" s="109"/>
      <c r="D33" s="109"/>
      <c r="E33" s="109"/>
      <c r="F33" s="109"/>
      <c r="G33" s="109"/>
      <c r="H33" s="109"/>
      <c r="I33" s="109"/>
      <c r="J33" s="217"/>
      <c r="K33" s="236"/>
    </row>
    <row r="34" spans="1:11">
      <c r="A34" s="526" t="s">
        <v>21</v>
      </c>
      <c r="B34" s="13"/>
      <c r="C34" s="14"/>
      <c r="D34" s="14"/>
      <c r="E34" s="14"/>
      <c r="F34" s="14"/>
      <c r="G34" s="14"/>
      <c r="H34" s="14"/>
      <c r="I34" s="14"/>
      <c r="J34" s="14"/>
      <c r="K34" s="237"/>
    </row>
    <row r="35" spans="1:11" ht="18.75" customHeight="1" thickBot="1">
      <c r="A35" s="527"/>
      <c r="B35" s="16"/>
      <c r="C35" s="17"/>
      <c r="D35" s="17"/>
      <c r="E35" s="17"/>
      <c r="F35" s="17"/>
      <c r="G35" s="17"/>
      <c r="H35" s="17"/>
      <c r="I35" s="17"/>
      <c r="J35" s="17"/>
      <c r="K35" s="238"/>
    </row>
    <row r="36" spans="1:11" ht="15.75" thickBot="1">
      <c r="A36" s="9" t="s">
        <v>22</v>
      </c>
      <c r="B36" s="10"/>
      <c r="C36" s="10"/>
      <c r="D36" s="10"/>
      <c r="E36" s="10"/>
      <c r="F36" s="10"/>
      <c r="G36" s="10"/>
      <c r="H36" s="10"/>
      <c r="I36" s="10"/>
      <c r="J36" s="10"/>
      <c r="K36" s="241"/>
    </row>
    <row r="37" spans="1:11" ht="15.75" thickBot="1">
      <c r="A37" s="11" t="s">
        <v>23</v>
      </c>
      <c r="B37" s="327">
        <v>61440</v>
      </c>
      <c r="C37" s="327">
        <v>109595</v>
      </c>
      <c r="D37" s="375"/>
      <c r="E37" s="375"/>
      <c r="F37" s="375"/>
      <c r="G37" s="375"/>
      <c r="H37" s="375"/>
      <c r="I37" s="375"/>
      <c r="J37" s="375"/>
      <c r="K37" s="376"/>
    </row>
    <row r="38" spans="1:11" ht="15.75" thickBot="1">
      <c r="A38" s="11" t="s">
        <v>24</v>
      </c>
      <c r="B38" s="327">
        <v>0</v>
      </c>
      <c r="C38" s="378">
        <v>1325</v>
      </c>
      <c r="D38" s="375"/>
      <c r="E38" s="375"/>
      <c r="F38" s="375"/>
      <c r="G38" s="375"/>
      <c r="H38" s="375"/>
      <c r="I38" s="375"/>
      <c r="J38" s="375"/>
      <c r="K38" s="376"/>
    </row>
    <row r="39" spans="1:11" ht="15.75" thickBot="1">
      <c r="A39" s="9" t="s">
        <v>25</v>
      </c>
      <c r="B39" s="327"/>
      <c r="C39" s="375"/>
      <c r="D39" s="375"/>
      <c r="E39" s="375"/>
      <c r="F39" s="375"/>
      <c r="G39" s="375"/>
      <c r="H39" s="375"/>
      <c r="I39" s="375"/>
      <c r="J39" s="375"/>
      <c r="K39" s="376"/>
    </row>
    <row r="40" spans="1:11" ht="15.75" thickBot="1">
      <c r="A40" s="9" t="s">
        <v>26</v>
      </c>
      <c r="B40" s="327"/>
      <c r="C40" s="375"/>
      <c r="D40" s="375"/>
      <c r="E40" s="375"/>
      <c r="F40" s="375"/>
      <c r="G40" s="375"/>
      <c r="H40" s="375"/>
      <c r="I40" s="375"/>
      <c r="J40" s="375"/>
      <c r="K40" s="376"/>
    </row>
    <row r="41" spans="1:11" ht="15.75" thickBot="1">
      <c r="A41" s="9" t="s">
        <v>27</v>
      </c>
      <c r="B41" s="327"/>
      <c r="C41" s="375"/>
      <c r="D41" s="375"/>
      <c r="E41" s="375"/>
      <c r="F41" s="375"/>
      <c r="G41" s="375"/>
      <c r="H41" s="375"/>
      <c r="I41" s="375"/>
      <c r="J41" s="375"/>
      <c r="K41" s="376"/>
    </row>
    <row r="42" spans="1:11" ht="15.75" thickBot="1">
      <c r="A42" s="11" t="s">
        <v>28</v>
      </c>
      <c r="B42" s="327">
        <v>0</v>
      </c>
      <c r="C42" s="375"/>
      <c r="D42" s="375"/>
      <c r="E42" s="375"/>
      <c r="F42" s="375"/>
      <c r="G42" s="375"/>
      <c r="H42" s="375"/>
      <c r="I42" s="375"/>
      <c r="J42" s="375"/>
      <c r="K42" s="376"/>
    </row>
    <row r="43" spans="1:11" ht="15.75" thickBot="1">
      <c r="A43" s="11" t="s">
        <v>29</v>
      </c>
      <c r="B43" s="327">
        <v>5000</v>
      </c>
      <c r="C43" s="375"/>
      <c r="D43" s="375"/>
      <c r="E43" s="375"/>
      <c r="F43" s="375"/>
      <c r="G43" s="375"/>
      <c r="H43" s="375"/>
      <c r="I43" s="375"/>
      <c r="J43" s="375"/>
      <c r="K43" s="376"/>
    </row>
    <row r="44" spans="1:11" ht="15.75" thickBot="1">
      <c r="A44" s="11" t="s">
        <v>30</v>
      </c>
      <c r="B44" s="327">
        <v>78387</v>
      </c>
      <c r="C44" s="375">
        <v>28248</v>
      </c>
      <c r="D44" s="375"/>
      <c r="E44" s="375"/>
      <c r="F44" s="375"/>
      <c r="G44" s="375"/>
      <c r="H44" s="375"/>
      <c r="I44" s="375"/>
      <c r="J44" s="375"/>
      <c r="K44" s="376"/>
    </row>
    <row r="45" spans="1:11" ht="15.75" thickBot="1">
      <c r="A45" s="9" t="s">
        <v>31</v>
      </c>
      <c r="B45" s="327">
        <v>14175</v>
      </c>
      <c r="C45" s="375">
        <v>7000</v>
      </c>
      <c r="D45" s="375"/>
      <c r="E45" s="375"/>
      <c r="F45" s="375"/>
      <c r="G45" s="375"/>
      <c r="H45" s="375"/>
      <c r="I45" s="375"/>
      <c r="J45" s="375"/>
      <c r="K45" s="376"/>
    </row>
    <row r="46" spans="1:11" ht="15.75" thickBot="1">
      <c r="A46" s="9" t="s">
        <v>32</v>
      </c>
      <c r="B46" s="327"/>
      <c r="C46" s="375"/>
      <c r="D46" s="375"/>
      <c r="E46" s="375"/>
      <c r="F46" s="375"/>
      <c r="G46" s="375"/>
      <c r="H46" s="375"/>
      <c r="I46" s="375"/>
      <c r="J46" s="375"/>
      <c r="K46" s="376"/>
    </row>
    <row r="47" spans="1:11" ht="15.75" thickBot="1">
      <c r="A47" s="9" t="s">
        <v>33</v>
      </c>
      <c r="B47" s="327">
        <f>SUM(B37:B46)</f>
        <v>159002</v>
      </c>
      <c r="C47" s="327">
        <f>SUM(C37:C46)</f>
        <v>146168</v>
      </c>
      <c r="D47" s="375"/>
      <c r="E47" s="375"/>
      <c r="F47" s="375"/>
      <c r="G47" s="375"/>
      <c r="H47" s="375"/>
      <c r="I47" s="375"/>
      <c r="J47" s="375"/>
      <c r="K47" s="376"/>
    </row>
    <row r="48" spans="1:11" ht="15.75" thickBot="1">
      <c r="A48" s="9" t="s">
        <v>34</v>
      </c>
      <c r="B48" s="327">
        <f>B47*0.17+0.04*C47</f>
        <v>32877.06</v>
      </c>
      <c r="C48" s="327">
        <f>C47*0.13</f>
        <v>19001.84</v>
      </c>
      <c r="D48" s="375"/>
      <c r="E48" s="375"/>
      <c r="F48" s="375"/>
      <c r="G48" s="375"/>
      <c r="H48" s="375"/>
      <c r="I48" s="375"/>
      <c r="J48" s="375"/>
      <c r="K48" s="376"/>
    </row>
    <row r="49" spans="1:11" ht="15.75" thickBot="1">
      <c r="A49" s="9" t="s">
        <v>35</v>
      </c>
      <c r="B49" s="327">
        <f>SUM(B47:B48)</f>
        <v>191879.06</v>
      </c>
      <c r="C49" s="327">
        <f>SUM(C47:C48)</f>
        <v>165169.84</v>
      </c>
      <c r="D49" s="12"/>
      <c r="E49" s="12"/>
      <c r="F49" s="12"/>
      <c r="G49" s="12"/>
      <c r="H49" s="12"/>
      <c r="I49" s="12"/>
      <c r="J49" s="12"/>
      <c r="K49" s="242"/>
    </row>
    <row r="50" spans="1:11">
      <c r="A50" s="526" t="s">
        <v>36</v>
      </c>
      <c r="B50" s="13"/>
      <c r="C50" s="14"/>
      <c r="D50" s="14"/>
      <c r="E50" s="14"/>
      <c r="F50" s="14"/>
      <c r="G50" s="14"/>
      <c r="H50" s="15"/>
      <c r="I50" s="15"/>
      <c r="J50" s="15"/>
      <c r="K50" s="237"/>
    </row>
    <row r="51" spans="1:11" ht="18.75" customHeight="1" thickBot="1">
      <c r="A51" s="528"/>
      <c r="B51" s="25"/>
      <c r="C51" s="26"/>
      <c r="D51" s="26"/>
      <c r="E51" s="26"/>
      <c r="F51" s="26"/>
      <c r="G51" s="26"/>
      <c r="H51" s="27"/>
      <c r="I51" s="27"/>
      <c r="J51" s="27"/>
      <c r="K51" s="239"/>
    </row>
    <row r="52" spans="1:11" s="303" customFormat="1" ht="15.75" thickBot="1">
      <c r="A52" s="324" t="s">
        <v>711</v>
      </c>
      <c r="B52" s="315">
        <v>22</v>
      </c>
      <c r="C52" s="315">
        <v>0</v>
      </c>
      <c r="F52" s="315"/>
      <c r="G52" s="315"/>
      <c r="H52" s="315"/>
      <c r="I52" s="315"/>
      <c r="J52" s="316"/>
      <c r="K52" s="234"/>
    </row>
    <row r="53" spans="1:11" s="303" customFormat="1" ht="15.75" thickBot="1">
      <c r="A53" s="324" t="s">
        <v>712</v>
      </c>
      <c r="B53" s="317">
        <v>33</v>
      </c>
      <c r="C53" s="317">
        <v>17.600000000000001</v>
      </c>
      <c r="F53" s="317"/>
      <c r="G53" s="317"/>
      <c r="H53" s="317"/>
      <c r="I53" s="317"/>
      <c r="J53" s="318"/>
      <c r="K53" s="235"/>
    </row>
    <row r="54" spans="1:11" s="303" customFormat="1" ht="15.75" thickBot="1">
      <c r="A54" s="324" t="s">
        <v>713</v>
      </c>
      <c r="B54" s="317">
        <v>0</v>
      </c>
      <c r="C54" s="317">
        <v>17.600000000000001</v>
      </c>
      <c r="F54" s="317"/>
      <c r="G54" s="317"/>
      <c r="H54" s="317"/>
      <c r="I54" s="317"/>
      <c r="J54" s="318"/>
      <c r="K54" s="235"/>
    </row>
    <row r="55" spans="1:11" s="303" customFormat="1" ht="15.75" thickBot="1">
      <c r="A55" s="324" t="s">
        <v>714</v>
      </c>
      <c r="B55" s="317">
        <v>0</v>
      </c>
      <c r="C55" s="317">
        <v>11</v>
      </c>
      <c r="F55" s="317"/>
      <c r="G55" s="317"/>
      <c r="H55" s="317"/>
      <c r="I55" s="317"/>
      <c r="J55" s="318"/>
      <c r="K55" s="235"/>
    </row>
    <row r="56" spans="1:11" s="303" customFormat="1" ht="15.75" thickBot="1">
      <c r="A56" s="324" t="s">
        <v>756</v>
      </c>
      <c r="B56" s="317">
        <v>220</v>
      </c>
      <c r="C56" s="317"/>
      <c r="F56" s="317"/>
      <c r="G56" s="317"/>
      <c r="H56" s="317"/>
      <c r="I56" s="317"/>
      <c r="J56" s="318"/>
      <c r="K56" s="235"/>
    </row>
    <row r="57" spans="1:11" s="303" customFormat="1">
      <c r="A57" s="324"/>
      <c r="B57" s="524"/>
      <c r="C57" s="521"/>
      <c r="D57" s="317"/>
      <c r="E57" s="317"/>
      <c r="F57" s="317"/>
      <c r="G57" s="317"/>
      <c r="H57" s="317"/>
      <c r="I57" s="317"/>
      <c r="J57" s="318"/>
      <c r="K57" s="235"/>
    </row>
    <row r="58" spans="1:11" s="303" customFormat="1" ht="15.75" thickBot="1">
      <c r="A58" s="36"/>
      <c r="B58" s="320"/>
      <c r="C58" s="321"/>
      <c r="D58" s="321"/>
      <c r="E58" s="321"/>
      <c r="F58" s="321"/>
      <c r="G58" s="321"/>
      <c r="H58" s="321"/>
      <c r="I58" s="321"/>
      <c r="J58" s="322"/>
      <c r="K58" s="323"/>
    </row>
    <row r="60" spans="1:11">
      <c r="A60" s="81" t="s">
        <v>37</v>
      </c>
      <c r="B60" s="81"/>
      <c r="C60" s="81"/>
      <c r="D60" s="81"/>
      <c r="E60" s="81"/>
      <c r="F60" s="81"/>
      <c r="G60" s="81"/>
    </row>
    <row r="61" spans="1:11">
      <c r="A61" s="81" t="s">
        <v>38</v>
      </c>
      <c r="B61" s="81"/>
      <c r="C61" s="81"/>
      <c r="D61" s="81"/>
      <c r="E61" s="81"/>
      <c r="F61" s="81"/>
      <c r="G61" s="81"/>
    </row>
    <row r="62" spans="1:11" ht="15.75" thickBot="1">
      <c r="A62" s="81" t="s">
        <v>402</v>
      </c>
      <c r="B62" s="81"/>
      <c r="C62" s="81"/>
      <c r="D62" s="81"/>
      <c r="E62" s="81"/>
      <c r="F62" s="81"/>
      <c r="G62" s="81"/>
    </row>
    <row r="63" spans="1:11" ht="75.75" thickBot="1">
      <c r="A63" s="41" t="s">
        <v>406</v>
      </c>
      <c r="B63" s="41" t="s">
        <v>404</v>
      </c>
      <c r="C63" s="43" t="s">
        <v>474</v>
      </c>
      <c r="D63" s="44" t="s">
        <v>39</v>
      </c>
      <c r="E63" s="44" t="s">
        <v>40</v>
      </c>
      <c r="F63" s="42" t="s">
        <v>41</v>
      </c>
      <c r="G63" s="80" t="s">
        <v>42</v>
      </c>
      <c r="H63" s="80" t="s">
        <v>405</v>
      </c>
      <c r="I63" s="117" t="s">
        <v>403</v>
      </c>
      <c r="J63" s="117"/>
      <c r="K63" s="246" t="s">
        <v>205</v>
      </c>
    </row>
    <row r="64" spans="1:11">
      <c r="A64" s="91" t="s">
        <v>374</v>
      </c>
      <c r="B64" s="110"/>
      <c r="C64" s="51"/>
      <c r="D64" s="52"/>
      <c r="E64" s="52"/>
      <c r="F64" s="52"/>
      <c r="G64" s="53"/>
      <c r="H64" s="53"/>
      <c r="I64" s="118"/>
      <c r="J64" s="118"/>
      <c r="K64" s="247"/>
    </row>
    <row r="65" spans="1:11" s="301" customFormat="1" ht="80.099999999999994" customHeight="1">
      <c r="A65" s="297" t="s">
        <v>698</v>
      </c>
      <c r="B65" s="295" t="s">
        <v>194</v>
      </c>
      <c r="C65" s="294" t="s">
        <v>427</v>
      </c>
      <c r="D65" s="295" t="s">
        <v>195</v>
      </c>
      <c r="E65" s="295" t="s">
        <v>194</v>
      </c>
      <c r="F65" s="295" t="s">
        <v>195</v>
      </c>
      <c r="G65" s="295" t="s">
        <v>194</v>
      </c>
      <c r="H65" s="296" t="s">
        <v>203</v>
      </c>
      <c r="I65" s="298"/>
      <c r="J65" s="298"/>
      <c r="K65" s="296" t="s">
        <v>207</v>
      </c>
    </row>
    <row r="66" spans="1:11">
      <c r="A66" s="49"/>
      <c r="B66" s="127"/>
      <c r="C66" s="134"/>
      <c r="D66" s="127"/>
      <c r="E66" s="127"/>
      <c r="F66" s="127"/>
      <c r="G66" s="127"/>
      <c r="H66" s="60"/>
      <c r="I66" s="120"/>
      <c r="J66" s="120"/>
      <c r="K66" s="249"/>
    </row>
    <row r="67" spans="1:11">
      <c r="A67" s="49"/>
      <c r="B67" s="127"/>
      <c r="C67" s="134"/>
      <c r="D67" s="127"/>
      <c r="E67" s="127"/>
      <c r="F67" s="127"/>
      <c r="G67" s="127"/>
      <c r="H67" s="60"/>
      <c r="I67" s="120"/>
      <c r="J67" s="120"/>
      <c r="K67" s="249"/>
    </row>
    <row r="68" spans="1:11">
      <c r="A68" s="49"/>
      <c r="B68" s="127"/>
      <c r="C68" s="134"/>
      <c r="D68" s="127"/>
      <c r="E68" s="127"/>
      <c r="F68" s="127"/>
      <c r="G68" s="127"/>
      <c r="H68" s="60"/>
      <c r="I68" s="120"/>
      <c r="J68" s="120"/>
      <c r="K68" s="249"/>
    </row>
    <row r="69" spans="1:11">
      <c r="A69" s="49"/>
      <c r="B69" s="127"/>
      <c r="C69" s="134"/>
      <c r="D69" s="127"/>
      <c r="E69" s="127"/>
      <c r="F69" s="127"/>
      <c r="G69" s="127"/>
      <c r="H69" s="60"/>
      <c r="I69" s="120"/>
      <c r="J69" s="120"/>
      <c r="K69" s="249"/>
    </row>
    <row r="70" spans="1:11" ht="15.75" thickBot="1">
      <c r="A70" s="50"/>
      <c r="B70" s="128"/>
      <c r="C70" s="135"/>
      <c r="D70" s="128"/>
      <c r="E70" s="128"/>
      <c r="F70" s="128"/>
      <c r="G70" s="128"/>
      <c r="H70" s="62"/>
      <c r="I70" s="121"/>
      <c r="J70" s="121"/>
      <c r="K70" s="250"/>
    </row>
    <row r="71" spans="1:11" ht="15.75" thickBot="1">
      <c r="A71" s="37" t="str">
        <f>C9</f>
        <v>P10195</v>
      </c>
      <c r="B71" s="111"/>
      <c r="C71" s="63"/>
      <c r="D71" s="64"/>
      <c r="E71" s="64"/>
      <c r="F71" s="64"/>
      <c r="G71" s="65"/>
      <c r="H71" s="65"/>
      <c r="I71" s="122"/>
      <c r="J71" s="122"/>
      <c r="K71" s="251"/>
    </row>
    <row r="72" spans="1:11">
      <c r="A72" s="48"/>
      <c r="B72" s="126"/>
      <c r="C72" s="136"/>
      <c r="D72" s="58"/>
      <c r="E72" s="58"/>
      <c r="F72" s="79"/>
      <c r="G72" s="59"/>
      <c r="H72" s="66"/>
      <c r="I72" s="123"/>
      <c r="J72" s="221"/>
      <c r="K72" s="248"/>
    </row>
    <row r="73" spans="1:11">
      <c r="A73" s="49"/>
      <c r="B73" s="127"/>
      <c r="C73" s="134"/>
      <c r="D73" s="57"/>
      <c r="E73" s="57"/>
      <c r="F73" s="77"/>
      <c r="G73" s="60"/>
      <c r="H73" s="60"/>
      <c r="I73" s="120"/>
      <c r="J73" s="120"/>
      <c r="K73" s="249"/>
    </row>
    <row r="74" spans="1:11">
      <c r="A74" s="49"/>
      <c r="B74" s="127"/>
      <c r="C74" s="134"/>
      <c r="D74" s="57"/>
      <c r="E74" s="57"/>
      <c r="F74" s="77"/>
      <c r="G74" s="60"/>
      <c r="H74" s="60"/>
      <c r="I74" s="120"/>
      <c r="J74" s="120"/>
      <c r="K74" s="249"/>
    </row>
    <row r="75" spans="1:11">
      <c r="A75" s="49"/>
      <c r="B75" s="127"/>
      <c r="C75" s="134"/>
      <c r="D75" s="57"/>
      <c r="E75" s="57"/>
      <c r="F75" s="77"/>
      <c r="G75" s="60"/>
      <c r="H75" s="60"/>
      <c r="I75" s="120"/>
      <c r="J75" s="120"/>
      <c r="K75" s="249"/>
    </row>
    <row r="76" spans="1:11">
      <c r="A76" s="49"/>
      <c r="B76" s="127"/>
      <c r="C76" s="134"/>
      <c r="D76" s="57"/>
      <c r="E76" s="57"/>
      <c r="F76" s="77"/>
      <c r="G76" s="60"/>
      <c r="H76" s="60"/>
      <c r="I76" s="120"/>
      <c r="J76" s="120"/>
      <c r="K76" s="249"/>
    </row>
    <row r="77" spans="1:11" ht="15.75" thickBot="1">
      <c r="A77" s="50"/>
      <c r="B77" s="128"/>
      <c r="C77" s="135"/>
      <c r="D77" s="61"/>
      <c r="E77" s="61"/>
      <c r="F77" s="78"/>
      <c r="G77" s="62"/>
      <c r="H77" s="62"/>
      <c r="I77" s="121"/>
      <c r="J77" s="121"/>
      <c r="K77" s="250"/>
    </row>
    <row r="78" spans="1:11" ht="15.75" thickBot="1">
      <c r="A78" s="1" t="e">
        <f>D9</f>
        <v>#N/A</v>
      </c>
      <c r="B78" s="112"/>
      <c r="C78" s="54"/>
      <c r="D78" s="55"/>
      <c r="E78" s="55"/>
      <c r="F78" s="55"/>
      <c r="G78" s="56"/>
      <c r="H78" s="56"/>
      <c r="I78" s="124"/>
      <c r="J78" s="124"/>
      <c r="K78" s="252"/>
    </row>
    <row r="79" spans="1:11">
      <c r="A79" s="38"/>
      <c r="B79" s="126"/>
      <c r="C79" s="136"/>
      <c r="D79" s="58"/>
      <c r="E79" s="58"/>
      <c r="F79" s="79"/>
      <c r="G79" s="59"/>
      <c r="H79" s="66"/>
      <c r="I79" s="123"/>
      <c r="J79" s="221"/>
      <c r="K79" s="248"/>
    </row>
    <row r="80" spans="1:11">
      <c r="A80" s="39"/>
      <c r="B80" s="127"/>
      <c r="C80" s="134"/>
      <c r="D80" s="57"/>
      <c r="E80" s="57"/>
      <c r="F80" s="77"/>
      <c r="G80" s="60"/>
      <c r="H80" s="60"/>
      <c r="I80" s="120"/>
      <c r="J80" s="120"/>
      <c r="K80" s="249"/>
    </row>
    <row r="81" spans="1:11">
      <c r="A81" s="39"/>
      <c r="B81" s="127"/>
      <c r="C81" s="134"/>
      <c r="D81" s="57"/>
      <c r="E81" s="57"/>
      <c r="F81" s="77"/>
      <c r="G81" s="60"/>
      <c r="H81" s="60"/>
      <c r="I81" s="120"/>
      <c r="J81" s="120"/>
      <c r="K81" s="249"/>
    </row>
    <row r="82" spans="1:11">
      <c r="A82" s="39"/>
      <c r="B82" s="127"/>
      <c r="C82" s="134"/>
      <c r="D82" s="57"/>
      <c r="E82" s="57"/>
      <c r="F82" s="77"/>
      <c r="G82" s="60"/>
      <c r="H82" s="60"/>
      <c r="I82" s="120"/>
      <c r="J82" s="120"/>
      <c r="K82" s="249"/>
    </row>
    <row r="83" spans="1:11">
      <c r="A83" s="39"/>
      <c r="B83" s="127"/>
      <c r="C83" s="134"/>
      <c r="D83" s="57"/>
      <c r="E83" s="57"/>
      <c r="F83" s="77"/>
      <c r="G83" s="60"/>
      <c r="H83" s="60"/>
      <c r="I83" s="120"/>
      <c r="J83" s="120"/>
      <c r="K83" s="249"/>
    </row>
    <row r="84" spans="1:11" ht="15.75" thickBot="1">
      <c r="A84" s="40"/>
      <c r="B84" s="128"/>
      <c r="C84" s="135"/>
      <c r="D84" s="61"/>
      <c r="E84" s="61"/>
      <c r="F84" s="78"/>
      <c r="G84" s="62"/>
      <c r="H84" s="62"/>
      <c r="I84" s="121"/>
      <c r="J84" s="121"/>
      <c r="K84" s="250"/>
    </row>
    <row r="85" spans="1:11" ht="15.75" thickBot="1">
      <c r="A85" s="1" t="e">
        <f>E9</f>
        <v>#N/A</v>
      </c>
      <c r="B85" s="113"/>
      <c r="C85" s="45"/>
      <c r="D85" s="46"/>
      <c r="E85" s="46"/>
      <c r="F85" s="46"/>
      <c r="G85" s="47"/>
      <c r="H85" s="47"/>
      <c r="I85" s="125"/>
      <c r="J85" s="125"/>
      <c r="K85" s="253"/>
    </row>
    <row r="86" spans="1:11">
      <c r="A86" s="38"/>
      <c r="B86" s="126"/>
      <c r="C86" s="136"/>
      <c r="D86" s="58"/>
      <c r="E86" s="58"/>
      <c r="F86" s="79"/>
      <c r="G86" s="59"/>
      <c r="H86" s="66"/>
      <c r="I86" s="123"/>
      <c r="J86" s="221"/>
      <c r="K86" s="248"/>
    </row>
    <row r="87" spans="1:11">
      <c r="A87" s="39"/>
      <c r="B87" s="127"/>
      <c r="C87" s="134"/>
      <c r="D87" s="57"/>
      <c r="E87" s="57"/>
      <c r="F87" s="77"/>
      <c r="G87" s="60"/>
      <c r="H87" s="60"/>
      <c r="I87" s="120"/>
      <c r="J87" s="120"/>
      <c r="K87" s="249"/>
    </row>
    <row r="88" spans="1:11">
      <c r="A88" s="39"/>
      <c r="B88" s="127"/>
      <c r="C88" s="134"/>
      <c r="D88" s="57"/>
      <c r="E88" s="57"/>
      <c r="F88" s="77"/>
      <c r="G88" s="60"/>
      <c r="H88" s="60"/>
      <c r="I88" s="120"/>
      <c r="J88" s="120"/>
      <c r="K88" s="249"/>
    </row>
    <row r="89" spans="1:11">
      <c r="A89" s="39"/>
      <c r="B89" s="127"/>
      <c r="C89" s="134"/>
      <c r="D89" s="57"/>
      <c r="E89" s="57"/>
      <c r="F89" s="77"/>
      <c r="G89" s="60"/>
      <c r="H89" s="60"/>
      <c r="I89" s="120"/>
      <c r="J89" s="120"/>
      <c r="K89" s="249"/>
    </row>
    <row r="90" spans="1:11">
      <c r="A90" s="39"/>
      <c r="B90" s="127"/>
      <c r="C90" s="134"/>
      <c r="D90" s="57"/>
      <c r="E90" s="57"/>
      <c r="F90" s="77"/>
      <c r="G90" s="60"/>
      <c r="H90" s="60"/>
      <c r="I90" s="120"/>
      <c r="J90" s="120"/>
      <c r="K90" s="249"/>
    </row>
    <row r="91" spans="1:11" ht="15.75" thickBot="1">
      <c r="A91" s="40"/>
      <c r="B91" s="128"/>
      <c r="C91" s="135"/>
      <c r="D91" s="61"/>
      <c r="E91" s="61"/>
      <c r="F91" s="78"/>
      <c r="G91" s="62"/>
      <c r="H91" s="62"/>
      <c r="I91" s="121"/>
      <c r="J91" s="121"/>
      <c r="K91" s="250"/>
    </row>
    <row r="92" spans="1:11" ht="15.75" thickBot="1">
      <c r="A92" s="1" t="e">
        <f>F9</f>
        <v>#N/A</v>
      </c>
      <c r="B92" s="113"/>
      <c r="C92" s="45"/>
      <c r="D92" s="46"/>
      <c r="E92" s="46"/>
      <c r="F92" s="46"/>
      <c r="G92" s="47"/>
      <c r="H92" s="47"/>
      <c r="I92" s="125"/>
      <c r="J92" s="125"/>
      <c r="K92" s="253"/>
    </row>
    <row r="93" spans="1:11">
      <c r="A93" s="38"/>
      <c r="B93" s="126"/>
      <c r="C93" s="136"/>
      <c r="D93" s="58"/>
      <c r="E93" s="58"/>
      <c r="F93" s="79"/>
      <c r="G93" s="59"/>
      <c r="H93" s="66"/>
      <c r="I93" s="123"/>
      <c r="J93" s="221"/>
      <c r="K93" s="248"/>
    </row>
    <row r="94" spans="1:11">
      <c r="A94" s="39"/>
      <c r="B94" s="127"/>
      <c r="C94" s="134"/>
      <c r="D94" s="57"/>
      <c r="E94" s="57"/>
      <c r="F94" s="77"/>
      <c r="G94" s="60"/>
      <c r="H94" s="60"/>
      <c r="I94" s="120"/>
      <c r="J94" s="120"/>
      <c r="K94" s="249"/>
    </row>
    <row r="95" spans="1:11">
      <c r="A95" s="39"/>
      <c r="B95" s="127"/>
      <c r="C95" s="134"/>
      <c r="D95" s="57"/>
      <c r="E95" s="57"/>
      <c r="F95" s="77"/>
      <c r="G95" s="60"/>
      <c r="H95" s="60"/>
      <c r="I95" s="120"/>
      <c r="J95" s="120"/>
      <c r="K95" s="249"/>
    </row>
    <row r="96" spans="1:11">
      <c r="A96" s="39"/>
      <c r="B96" s="127"/>
      <c r="C96" s="134"/>
      <c r="D96" s="57"/>
      <c r="E96" s="57"/>
      <c r="F96" s="77"/>
      <c r="G96" s="60"/>
      <c r="H96" s="60"/>
      <c r="I96" s="120"/>
      <c r="J96" s="120"/>
      <c r="K96" s="249"/>
    </row>
    <row r="97" spans="1:11">
      <c r="A97" s="39"/>
      <c r="B97" s="127"/>
      <c r="C97" s="134"/>
      <c r="D97" s="57"/>
      <c r="E97" s="57"/>
      <c r="F97" s="77"/>
      <c r="G97" s="60"/>
      <c r="H97" s="60"/>
      <c r="I97" s="120"/>
      <c r="J97" s="120"/>
      <c r="K97" s="249"/>
    </row>
    <row r="98" spans="1:11" ht="15.75" thickBot="1">
      <c r="A98" s="40"/>
      <c r="B98" s="128"/>
      <c r="C98" s="135"/>
      <c r="D98" s="61"/>
      <c r="E98" s="61"/>
      <c r="F98" s="78"/>
      <c r="G98" s="62"/>
      <c r="H98" s="62"/>
      <c r="I98" s="121"/>
      <c r="J98" s="121"/>
      <c r="K98" s="250"/>
    </row>
    <row r="99" spans="1:11" ht="15.75" thickBot="1">
      <c r="A99" s="1" t="e">
        <f>G9</f>
        <v>#N/A</v>
      </c>
      <c r="B99" s="113"/>
      <c r="C99" s="45"/>
      <c r="D99" s="46"/>
      <c r="E99" s="46"/>
      <c r="F99" s="46"/>
      <c r="G99" s="47"/>
      <c r="H99" s="47"/>
      <c r="I99" s="125"/>
      <c r="J99" s="125"/>
      <c r="K99" s="253"/>
    </row>
    <row r="100" spans="1:11">
      <c r="A100" s="38"/>
      <c r="B100" s="126"/>
      <c r="C100" s="136"/>
      <c r="D100" s="58"/>
      <c r="E100" s="58"/>
      <c r="F100" s="79"/>
      <c r="G100" s="59"/>
      <c r="H100" s="66"/>
      <c r="I100" s="123"/>
      <c r="J100" s="221"/>
      <c r="K100" s="248"/>
    </row>
    <row r="101" spans="1:11">
      <c r="A101" s="39"/>
      <c r="B101" s="127"/>
      <c r="C101" s="134"/>
      <c r="D101" s="57"/>
      <c r="E101" s="57"/>
      <c r="F101" s="77"/>
      <c r="G101" s="60"/>
      <c r="H101" s="60"/>
      <c r="I101" s="120"/>
      <c r="J101" s="120"/>
      <c r="K101" s="249"/>
    </row>
    <row r="102" spans="1:11">
      <c r="A102" s="39"/>
      <c r="B102" s="127"/>
      <c r="C102" s="134"/>
      <c r="D102" s="57"/>
      <c r="E102" s="57"/>
      <c r="F102" s="77"/>
      <c r="G102" s="60"/>
      <c r="H102" s="60"/>
      <c r="I102" s="120"/>
      <c r="J102" s="120"/>
      <c r="K102" s="249"/>
    </row>
    <row r="103" spans="1:11">
      <c r="A103" s="39"/>
      <c r="B103" s="127"/>
      <c r="C103" s="134"/>
      <c r="D103" s="57"/>
      <c r="E103" s="57"/>
      <c r="F103" s="77"/>
      <c r="G103" s="60"/>
      <c r="H103" s="60"/>
      <c r="I103" s="120"/>
      <c r="J103" s="120"/>
      <c r="K103" s="249"/>
    </row>
    <row r="104" spans="1:11">
      <c r="A104" s="39"/>
      <c r="B104" s="127"/>
      <c r="C104" s="134"/>
      <c r="D104" s="57"/>
      <c r="E104" s="57"/>
      <c r="F104" s="77"/>
      <c r="G104" s="60"/>
      <c r="H104" s="60"/>
      <c r="I104" s="120"/>
      <c r="J104" s="120"/>
      <c r="K104" s="249"/>
    </row>
    <row r="105" spans="1:11" ht="15.75" thickBot="1">
      <c r="A105" s="40"/>
      <c r="B105" s="128"/>
      <c r="C105" s="135"/>
      <c r="D105" s="61"/>
      <c r="E105" s="61"/>
      <c r="F105" s="78"/>
      <c r="G105" s="62"/>
      <c r="H105" s="62"/>
      <c r="I105" s="121"/>
      <c r="J105" s="121"/>
      <c r="K105" s="250"/>
    </row>
    <row r="106" spans="1:11" ht="15.75" thickBot="1">
      <c r="A106" s="1" t="e">
        <f>H9</f>
        <v>#N/A</v>
      </c>
      <c r="B106" s="113"/>
      <c r="C106" s="45"/>
      <c r="D106" s="46"/>
      <c r="E106" s="46"/>
      <c r="F106" s="46"/>
      <c r="G106" s="47"/>
      <c r="H106" s="47"/>
      <c r="I106" s="125"/>
      <c r="J106" s="125"/>
      <c r="K106" s="253"/>
    </row>
    <row r="107" spans="1:11">
      <c r="A107" s="38"/>
      <c r="B107" s="126"/>
      <c r="C107" s="136"/>
      <c r="D107" s="58"/>
      <c r="E107" s="58"/>
      <c r="F107" s="79"/>
      <c r="G107" s="59"/>
      <c r="H107" s="66"/>
      <c r="I107" s="123"/>
      <c r="J107" s="221"/>
      <c r="K107" s="248"/>
    </row>
    <row r="108" spans="1:11">
      <c r="A108" s="39"/>
      <c r="B108" s="127"/>
      <c r="C108" s="134"/>
      <c r="D108" s="57"/>
      <c r="E108" s="57"/>
      <c r="F108" s="77"/>
      <c r="G108" s="60"/>
      <c r="H108" s="60"/>
      <c r="I108" s="120"/>
      <c r="J108" s="120"/>
      <c r="K108" s="249"/>
    </row>
    <row r="109" spans="1:11">
      <c r="A109" s="39"/>
      <c r="B109" s="127"/>
      <c r="C109" s="134"/>
      <c r="D109" s="57"/>
      <c r="E109" s="57"/>
      <c r="F109" s="77"/>
      <c r="G109" s="60"/>
      <c r="H109" s="60"/>
      <c r="I109" s="120"/>
      <c r="J109" s="120"/>
      <c r="K109" s="249"/>
    </row>
    <row r="110" spans="1:11">
      <c r="A110" s="39"/>
      <c r="B110" s="127"/>
      <c r="C110" s="134"/>
      <c r="D110" s="57"/>
      <c r="E110" s="57"/>
      <c r="F110" s="77"/>
      <c r="G110" s="60"/>
      <c r="H110" s="60"/>
      <c r="I110" s="120"/>
      <c r="J110" s="120"/>
      <c r="K110" s="249"/>
    </row>
    <row r="111" spans="1:11">
      <c r="A111" s="39"/>
      <c r="B111" s="127"/>
      <c r="C111" s="134"/>
      <c r="D111" s="57"/>
      <c r="E111" s="57"/>
      <c r="F111" s="77"/>
      <c r="G111" s="60"/>
      <c r="H111" s="60"/>
      <c r="I111" s="120"/>
      <c r="J111" s="120"/>
      <c r="K111" s="249"/>
    </row>
    <row r="112" spans="1:11" ht="15.75" thickBot="1">
      <c r="A112" s="40"/>
      <c r="B112" s="128"/>
      <c r="C112" s="135"/>
      <c r="D112" s="61"/>
      <c r="E112" s="61"/>
      <c r="F112" s="78"/>
      <c r="G112" s="62"/>
      <c r="H112" s="62"/>
      <c r="I112" s="121"/>
      <c r="J112" s="121"/>
      <c r="K112" s="250"/>
    </row>
    <row r="113" spans="1:11" ht="15.75" thickBot="1">
      <c r="A113" s="1" t="e">
        <f>I9</f>
        <v>#N/A</v>
      </c>
      <c r="B113" s="113"/>
      <c r="C113" s="45"/>
      <c r="D113" s="46"/>
      <c r="E113" s="46"/>
      <c r="F113" s="46"/>
      <c r="G113" s="47"/>
      <c r="H113" s="47"/>
      <c r="I113" s="125"/>
      <c r="J113" s="125"/>
      <c r="K113" s="253"/>
    </row>
    <row r="114" spans="1:11">
      <c r="A114" s="38"/>
      <c r="B114" s="126"/>
      <c r="C114" s="136"/>
      <c r="D114" s="58"/>
      <c r="E114" s="58"/>
      <c r="F114" s="79"/>
      <c r="G114" s="59"/>
      <c r="H114" s="66"/>
      <c r="I114" s="123"/>
      <c r="J114" s="221"/>
      <c r="K114" s="248"/>
    </row>
    <row r="115" spans="1:11">
      <c r="A115" s="39"/>
      <c r="B115" s="127"/>
      <c r="C115" s="134"/>
      <c r="D115" s="57"/>
      <c r="E115" s="57"/>
      <c r="F115" s="77"/>
      <c r="G115" s="60"/>
      <c r="H115" s="60"/>
      <c r="I115" s="120"/>
      <c r="J115" s="120"/>
      <c r="K115" s="249"/>
    </row>
    <row r="116" spans="1:11">
      <c r="A116" s="39"/>
      <c r="B116" s="127"/>
      <c r="C116" s="134"/>
      <c r="D116" s="57"/>
      <c r="E116" s="57"/>
      <c r="F116" s="77"/>
      <c r="G116" s="60"/>
      <c r="H116" s="60"/>
      <c r="I116" s="120"/>
      <c r="J116" s="120"/>
      <c r="K116" s="249"/>
    </row>
    <row r="117" spans="1:11">
      <c r="A117" s="39"/>
      <c r="B117" s="127"/>
      <c r="C117" s="134"/>
      <c r="D117" s="57"/>
      <c r="E117" s="57"/>
      <c r="F117" s="77"/>
      <c r="G117" s="60"/>
      <c r="H117" s="60"/>
      <c r="I117" s="120"/>
      <c r="J117" s="120"/>
      <c r="K117" s="249"/>
    </row>
    <row r="118" spans="1:11">
      <c r="A118" s="39"/>
      <c r="B118" s="127"/>
      <c r="C118" s="134"/>
      <c r="D118" s="57"/>
      <c r="E118" s="57"/>
      <c r="F118" s="77"/>
      <c r="G118" s="60"/>
      <c r="H118" s="60"/>
      <c r="I118" s="120"/>
      <c r="J118" s="120"/>
      <c r="K118" s="249"/>
    </row>
    <row r="119" spans="1:11" ht="15.75" thickBot="1">
      <c r="A119" s="40"/>
      <c r="B119" s="128"/>
      <c r="C119" s="135"/>
      <c r="D119" s="61"/>
      <c r="E119" s="61"/>
      <c r="F119" s="78"/>
      <c r="G119" s="62"/>
      <c r="H119" s="62"/>
      <c r="I119" s="121"/>
      <c r="J119" s="121"/>
      <c r="K119" s="250"/>
    </row>
    <row r="120" spans="1:11" ht="15.75" thickBot="1">
      <c r="A120" s="1" t="e">
        <f>J9</f>
        <v>#N/A</v>
      </c>
      <c r="B120" s="113"/>
      <c r="C120" s="45"/>
      <c r="D120" s="46"/>
      <c r="E120" s="46"/>
      <c r="F120" s="46"/>
      <c r="G120" s="47"/>
      <c r="H120" s="47"/>
      <c r="I120" s="125"/>
      <c r="J120" s="125"/>
      <c r="K120" s="253"/>
    </row>
    <row r="121" spans="1:11">
      <c r="A121" s="38"/>
      <c r="B121" s="126"/>
      <c r="C121" s="136"/>
      <c r="D121" s="58"/>
      <c r="E121" s="58"/>
      <c r="F121" s="79"/>
      <c r="G121" s="59"/>
      <c r="H121" s="66"/>
      <c r="I121" s="123"/>
      <c r="J121" s="221"/>
      <c r="K121" s="248"/>
    </row>
    <row r="122" spans="1:11">
      <c r="A122" s="39"/>
      <c r="B122" s="127"/>
      <c r="C122" s="134"/>
      <c r="D122" s="57"/>
      <c r="E122" s="57"/>
      <c r="F122" s="77"/>
      <c r="G122" s="60"/>
      <c r="H122" s="60"/>
      <c r="I122" s="120"/>
      <c r="J122" s="120"/>
      <c r="K122" s="249"/>
    </row>
    <row r="123" spans="1:11">
      <c r="A123" s="39"/>
      <c r="B123" s="127"/>
      <c r="C123" s="134"/>
      <c r="D123" s="57"/>
      <c r="E123" s="57"/>
      <c r="F123" s="77"/>
      <c r="G123" s="60"/>
      <c r="H123" s="60"/>
      <c r="I123" s="120"/>
      <c r="J123" s="120"/>
      <c r="K123" s="249"/>
    </row>
    <row r="124" spans="1:11">
      <c r="A124" s="39"/>
      <c r="B124" s="127"/>
      <c r="C124" s="134"/>
      <c r="D124" s="57"/>
      <c r="E124" s="57"/>
      <c r="F124" s="77"/>
      <c r="G124" s="60"/>
      <c r="H124" s="60"/>
      <c r="I124" s="120"/>
      <c r="J124" s="120"/>
      <c r="K124" s="249"/>
    </row>
    <row r="125" spans="1:11">
      <c r="A125" s="39"/>
      <c r="B125" s="127"/>
      <c r="C125" s="134"/>
      <c r="D125" s="57"/>
      <c r="E125" s="57"/>
      <c r="F125" s="77"/>
      <c r="G125" s="60"/>
      <c r="H125" s="60"/>
      <c r="I125" s="120"/>
      <c r="J125" s="120"/>
      <c r="K125" s="249"/>
    </row>
    <row r="126" spans="1:11" ht="15.75" thickBot="1">
      <c r="A126" s="40"/>
      <c r="B126" s="128"/>
      <c r="C126" s="135"/>
      <c r="D126" s="61"/>
      <c r="E126" s="61"/>
      <c r="F126" s="78"/>
      <c r="G126" s="62"/>
      <c r="H126" s="62"/>
      <c r="I126" s="121"/>
      <c r="J126" s="121"/>
      <c r="K126" s="250"/>
    </row>
    <row r="127" spans="1:11">
      <c r="A127" s="81"/>
      <c r="B127" s="81"/>
      <c r="C127" s="81"/>
      <c r="D127" s="81"/>
      <c r="E127" s="81"/>
      <c r="F127" s="81"/>
      <c r="G127" s="81"/>
    </row>
    <row r="147" spans="3:3">
      <c r="C147" s="380" t="s">
        <v>759</v>
      </c>
    </row>
  </sheetData>
  <mergeCells count="6">
    <mergeCell ref="A50:A51"/>
    <mergeCell ref="A7:A9"/>
    <mergeCell ref="B7:B9"/>
    <mergeCell ref="C7:K7"/>
    <mergeCell ref="K8:K9"/>
    <mergeCell ref="A34:A35"/>
  </mergeCells>
  <dataValidations count="4">
    <dataValidation type="list" allowBlank="1" showInputMessage="1" showErrorMessage="1" sqref="K72:K77 K121:K126 K114:K119 K107:K112 K100:K105 K93:K98 K86:K91 K79:K84">
      <formula1>$AA$17:$AA$18</formula1>
    </dataValidation>
    <dataValidation type="list" allowBlank="1" showInputMessage="1" showErrorMessage="1" sqref="H72:H77 H107:H112 H100:H105 H93:H98 H86:H91 H79:H84">
      <formula1>$AA$2:$AA$12</formula1>
    </dataValidation>
    <dataValidation type="list" allowBlank="1" showInputMessage="1" showErrorMessage="1" sqref="H114:H119">
      <formula1>$AA$2:$AA$9</formula1>
    </dataValidation>
    <dataValidation type="whole" allowBlank="1" showInputMessage="1" showErrorMessage="1" sqref="B12:K19 C10:K10 B21:K33">
      <formula1>0</formula1>
      <formula2>100</formula2>
    </dataValidation>
  </dataValidations>
  <pageMargins left="0.7" right="0.7" top="0.75" bottom="0.75" header="0.3" footer="0.3"/>
  <legacyDrawing r:id="rId1"/>
  <extLst>
    <ext xmlns:x14="http://schemas.microsoft.com/office/spreadsheetml/2009/9/main" uri="{CCE6A557-97BC-4b89-ADB6-D9C93CAAB3DF}">
      <x14:dataValidations xmlns:xm="http://schemas.microsoft.com/office/excel/2006/main" count="11">
        <x14:dataValidation type="list" allowBlank="1" showInputMessage="1" showErrorMessage="1">
          <x14:formula1>
            <xm:f>'Look-upSheet'!$A$19:$A$20</xm:f>
          </x14:formula1>
          <xm:sqref>B65:B70 D65:G70 B121:B126 B114:B119 B107:B112 B100:B105 B93:B98 B86:B91 B79:B84 B72:B77 D121:G126 D114:G119 D107:G112 D100:G105 D93:G98 D86:G91 D79:G84 D72:G77</xm:sqref>
        </x14:dataValidation>
        <x14:dataValidation type="list" allowBlank="1" showInputMessage="1" showErrorMessage="1">
          <x14:formula1>
            <xm:f>'Look-upSheet'!$K$2:$K$61</xm:f>
          </x14:formula1>
          <xm:sqref>C65:C70 C72:C77 C79:C84 C86:C91 C93:C98 C100:C105 C107:C112 C114:C119 C121:C126</xm:sqref>
        </x14:dataValidation>
        <x14:dataValidation type="list" allowBlank="1" showInputMessage="1" showErrorMessage="1">
          <x14:formula1>
            <xm:f>'Look-upSheet'!$Z$17:$Z$18</xm:f>
          </x14:formula1>
          <xm:sqref>K65:K70</xm:sqref>
        </x14:dataValidation>
        <x14:dataValidation type="list" allowBlank="1" showInputMessage="1" showErrorMessage="1">
          <x14:formula1>
            <xm:f>'Look-upSheet'!$Z$2:$Z$12</xm:f>
          </x14:formula1>
          <xm:sqref>H65:H70</xm:sqref>
        </x14:dataValidation>
        <x14:dataValidation type="list" allowBlank="1" showInputMessage="1" showErrorMessage="1">
          <x14:formula1>
            <xm:f>'Look-upSheet'!$Z$2:$Z$9</xm:f>
          </x14:formula1>
          <xm:sqref>H121:H126</xm:sqref>
        </x14:dataValidation>
        <x14:dataValidation type="list" allowBlank="1" showInputMessage="1" showErrorMessage="1">
          <x14:formula1>
            <xm:f>'Look-upSheet'!$A$9:$A$15</xm:f>
          </x14:formula1>
          <xm:sqref>E2</xm:sqref>
        </x14:dataValidation>
        <x14:dataValidation type="list" allowBlank="1" showInputMessage="1" showErrorMessage="1">
          <x14:formula1>
            <xm:f>'Look-upSheet'!$B$2:$B$6</xm:f>
          </x14:formula1>
          <xm:sqref>B2</xm:sqref>
        </x14:dataValidation>
        <x14:dataValidation type="list" allowBlank="1" showInputMessage="1" showErrorMessage="1">
          <x14:formula1>
            <xm:f>'Look-upSheet'!$D$2:$D$25</xm:f>
          </x14:formula1>
          <xm:sqref>B3</xm:sqref>
        </x14:dataValidation>
        <x14:dataValidation type="list" allowBlank="1" showInputMessage="1" showErrorMessage="1">
          <x14:formula1>
            <xm:f>'Look-upSheet'!$O$2:$O$72</xm:f>
          </x14:formula1>
          <xm:sqref>B4</xm:sqref>
        </x14:dataValidation>
        <x14:dataValidation type="list" allowBlank="1" showInputMessage="1" showErrorMessage="1">
          <x14:formula1>
            <xm:f>'Look-upSheet'!$U$2:$U$401</xm:f>
          </x14:formula1>
          <xm:sqref>C8:J8</xm:sqref>
        </x14:dataValidation>
        <x14:dataValidation type="list" allowBlank="1" showInputMessage="1" showErrorMessage="1">
          <x14:formula1>
            <xm:f>'[3]Personnel Costs'!#REF!</xm:f>
          </x14:formula1>
          <xm:sqref>A54:A55 A57</xm:sqref>
        </x14:dataValidation>
      </x14:dataValidations>
    </ext>
  </extLst>
</worksheet>
</file>

<file path=xl/worksheets/sheet2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5"/>
  </sheetPr>
  <dimension ref="A1:K127"/>
  <sheetViews>
    <sheetView topLeftCell="A8" zoomScale="88" zoomScaleNormal="88" zoomScalePageLayoutView="88" workbookViewId="0">
      <selection activeCell="E54" sqref="E54"/>
    </sheetView>
  </sheetViews>
  <sheetFormatPr defaultColWidth="8.85546875" defaultRowHeight="15"/>
  <cols>
    <col min="1" max="1" width="37.42578125" style="3" customWidth="1"/>
    <col min="2" max="2" width="18.140625" style="3" customWidth="1"/>
    <col min="3" max="3" width="20" style="3" customWidth="1"/>
    <col min="4" max="4" width="19.42578125" style="3" customWidth="1"/>
    <col min="5" max="5" width="21.7109375" style="3" customWidth="1"/>
    <col min="6" max="6" width="19.42578125" style="3" customWidth="1"/>
    <col min="7" max="7" width="21.7109375" style="3" customWidth="1"/>
    <col min="8" max="10" width="19.42578125" style="3" customWidth="1"/>
    <col min="11" max="11" width="28.7109375" style="240" customWidth="1"/>
    <col min="12" max="16384" width="8.85546875" style="3"/>
  </cols>
  <sheetData>
    <row r="1" spans="1:11">
      <c r="A1" s="6" t="s">
        <v>0</v>
      </c>
    </row>
    <row r="2" spans="1:11">
      <c r="A2" s="8" t="s">
        <v>384</v>
      </c>
      <c r="B2" s="92" t="s">
        <v>380</v>
      </c>
      <c r="D2" s="8" t="s">
        <v>385</v>
      </c>
      <c r="E2" s="92" t="s">
        <v>81</v>
      </c>
      <c r="F2" s="19"/>
    </row>
    <row r="3" spans="1:11">
      <c r="A3" s="8" t="s">
        <v>378</v>
      </c>
      <c r="B3" s="93" t="s">
        <v>82</v>
      </c>
      <c r="D3" s="8" t="s">
        <v>387</v>
      </c>
      <c r="E3" s="3" t="s">
        <v>364</v>
      </c>
      <c r="F3" s="7"/>
    </row>
    <row r="4" spans="1:11">
      <c r="A4" s="8" t="s">
        <v>377</v>
      </c>
      <c r="B4" s="92" t="s">
        <v>138</v>
      </c>
      <c r="D4" s="8" t="s">
        <v>196</v>
      </c>
      <c r="E4" s="3" t="str">
        <f>VLOOKUP(B4,'Look-upSheet'!O1:Q72,3,TRUE)</f>
        <v>Henry Kiara</v>
      </c>
      <c r="F4" s="7"/>
      <c r="G4" s="144" t="s">
        <v>4</v>
      </c>
      <c r="H4" s="143" t="s">
        <v>5</v>
      </c>
    </row>
    <row r="5" spans="1:11">
      <c r="A5" s="261" t="s">
        <v>410</v>
      </c>
      <c r="B5" s="261"/>
      <c r="C5" s="262"/>
      <c r="D5" s="263"/>
      <c r="E5" s="19"/>
    </row>
    <row r="6" spans="1:11" ht="9" customHeight="1" thickBot="1"/>
    <row r="7" spans="1:11" ht="15.75" customHeight="1" thickBot="1">
      <c r="A7" s="532" t="s">
        <v>6</v>
      </c>
      <c r="B7" s="535" t="s">
        <v>7</v>
      </c>
      <c r="C7" s="529" t="s">
        <v>8</v>
      </c>
      <c r="D7" s="530"/>
      <c r="E7" s="530"/>
      <c r="F7" s="530"/>
      <c r="G7" s="530"/>
      <c r="H7" s="530"/>
      <c r="I7" s="530"/>
      <c r="J7" s="530"/>
      <c r="K7" s="531"/>
    </row>
    <row r="8" spans="1:11" ht="30.75" thickBot="1">
      <c r="A8" s="533"/>
      <c r="B8" s="536"/>
      <c r="C8" s="106" t="s">
        <v>9</v>
      </c>
      <c r="D8" s="106" t="s">
        <v>9</v>
      </c>
      <c r="E8" s="106" t="s">
        <v>9</v>
      </c>
      <c r="F8" s="106" t="s">
        <v>9</v>
      </c>
      <c r="G8" s="106" t="s">
        <v>9</v>
      </c>
      <c r="H8" s="106" t="s">
        <v>9</v>
      </c>
      <c r="I8" s="106" t="s">
        <v>9</v>
      </c>
      <c r="J8" s="106" t="s">
        <v>9</v>
      </c>
      <c r="K8" s="538" t="s">
        <v>671</v>
      </c>
    </row>
    <row r="9" spans="1:11" ht="15.75" thickBot="1">
      <c r="A9" s="534"/>
      <c r="B9" s="537"/>
      <c r="C9" s="106" t="e">
        <f>VLOOKUP(C8,'Look-upSheet'!U1:W513,3,FALSE)</f>
        <v>#N/A</v>
      </c>
      <c r="D9" s="106" t="e">
        <f>VLOOKUP(D8,'Look-upSheet'!V1:X513,3,FALSE)</f>
        <v>#N/A</v>
      </c>
      <c r="E9" s="106" t="e">
        <f>VLOOKUP(E8,'Look-upSheet'!W1:Z512,3,FALSE)</f>
        <v>#N/A</v>
      </c>
      <c r="F9" s="106" t="e">
        <f>VLOOKUP(F8,'Look-upSheet'!X1:AA512,3,FALSE)</f>
        <v>#N/A</v>
      </c>
      <c r="G9" s="106" t="e">
        <f>VLOOKUP(G8,'Look-upSheet'!Z1:AB512,3,FALSE)</f>
        <v>#N/A</v>
      </c>
      <c r="H9" s="106" t="e">
        <f>VLOOKUP(H8,'Look-upSheet'!AA1:AC512,3,FALSE)</f>
        <v>#N/A</v>
      </c>
      <c r="I9" s="106" t="e">
        <f>VLOOKUP(I8,'Look-upSheet'!AB1:AD512,3,FALSE)</f>
        <v>#N/A</v>
      </c>
      <c r="J9" s="106" t="e">
        <f>VLOOKUP(J8,'Look-upSheet'!AC1:AE512,3,FALSE)</f>
        <v>#N/A</v>
      </c>
      <c r="K9" s="539"/>
    </row>
    <row r="10" spans="1:11" ht="32.25" customHeight="1" thickBot="1">
      <c r="A10" s="5" t="s">
        <v>10</v>
      </c>
      <c r="B10" s="145">
        <v>1</v>
      </c>
      <c r="C10" s="2"/>
      <c r="D10" s="2"/>
      <c r="E10" s="2"/>
      <c r="F10" s="2"/>
      <c r="G10" s="2"/>
      <c r="H10" s="2"/>
      <c r="I10" s="2"/>
      <c r="J10" s="2"/>
      <c r="K10" s="228"/>
    </row>
    <row r="11" spans="1:11" ht="15.75" thickBot="1">
      <c r="A11" s="94" t="s">
        <v>11</v>
      </c>
      <c r="B11" s="95"/>
      <c r="C11" s="96"/>
      <c r="D11" s="96"/>
      <c r="E11" s="96"/>
      <c r="F11" s="96"/>
      <c r="G11" s="96"/>
      <c r="H11" s="96"/>
      <c r="I11" s="96"/>
      <c r="J11" s="96"/>
      <c r="K11" s="229"/>
    </row>
    <row r="12" spans="1:11">
      <c r="A12" s="97" t="s">
        <v>12</v>
      </c>
      <c r="B12" s="98"/>
      <c r="C12" s="99"/>
      <c r="D12" s="99"/>
      <c r="E12" s="99"/>
      <c r="F12" s="99"/>
      <c r="G12" s="99"/>
      <c r="H12" s="99"/>
      <c r="I12" s="99"/>
      <c r="J12" s="212"/>
      <c r="K12" s="230"/>
    </row>
    <row r="13" spans="1:11">
      <c r="A13" s="100" t="s">
        <v>13</v>
      </c>
      <c r="B13" s="101"/>
      <c r="C13" s="102"/>
      <c r="D13" s="102"/>
      <c r="E13" s="102"/>
      <c r="F13" s="102"/>
      <c r="G13" s="102"/>
      <c r="H13" s="102"/>
      <c r="I13" s="102"/>
      <c r="J13" s="213"/>
      <c r="K13" s="231"/>
    </row>
    <row r="14" spans="1:11">
      <c r="A14" s="100" t="s">
        <v>14</v>
      </c>
      <c r="B14" s="101"/>
      <c r="C14" s="102"/>
      <c r="D14" s="102"/>
      <c r="E14" s="102"/>
      <c r="F14" s="102"/>
      <c r="G14" s="102"/>
      <c r="H14" s="102"/>
      <c r="I14" s="102"/>
      <c r="J14" s="213"/>
      <c r="K14" s="231"/>
    </row>
    <row r="15" spans="1:11">
      <c r="A15" s="100" t="s">
        <v>15</v>
      </c>
      <c r="B15" s="101"/>
      <c r="C15" s="102"/>
      <c r="D15" s="102"/>
      <c r="E15" s="102"/>
      <c r="F15" s="102"/>
      <c r="G15" s="102"/>
      <c r="H15" s="102"/>
      <c r="I15" s="102"/>
      <c r="J15" s="213"/>
      <c r="K15" s="231"/>
    </row>
    <row r="16" spans="1:11">
      <c r="A16" s="100" t="s">
        <v>16</v>
      </c>
      <c r="B16" s="101"/>
      <c r="C16" s="102"/>
      <c r="D16" s="102"/>
      <c r="E16" s="102"/>
      <c r="F16" s="102"/>
      <c r="G16" s="102"/>
      <c r="H16" s="102"/>
      <c r="I16" s="102"/>
      <c r="J16" s="213"/>
      <c r="K16" s="231"/>
    </row>
    <row r="17" spans="1:11">
      <c r="A17" s="100" t="s">
        <v>17</v>
      </c>
      <c r="B17" s="101"/>
      <c r="C17" s="102"/>
      <c r="D17" s="102"/>
      <c r="E17" s="102"/>
      <c r="F17" s="102"/>
      <c r="G17" s="102"/>
      <c r="H17" s="102"/>
      <c r="I17" s="102"/>
      <c r="J17" s="213"/>
      <c r="K17" s="231"/>
    </row>
    <row r="18" spans="1:11">
      <c r="A18" s="100" t="s">
        <v>18</v>
      </c>
      <c r="B18" s="101"/>
      <c r="C18" s="102"/>
      <c r="D18" s="102"/>
      <c r="E18" s="102"/>
      <c r="F18" s="102"/>
      <c r="G18" s="102"/>
      <c r="H18" s="102"/>
      <c r="I18" s="102"/>
      <c r="J18" s="213"/>
      <c r="K18" s="231"/>
    </row>
    <row r="19" spans="1:11" ht="17.25" customHeight="1" thickBot="1">
      <c r="A19" s="103" t="s">
        <v>19</v>
      </c>
      <c r="B19" s="104"/>
      <c r="C19" s="105"/>
      <c r="D19" s="105"/>
      <c r="E19" s="105"/>
      <c r="F19" s="105"/>
      <c r="G19" s="105"/>
      <c r="H19" s="105"/>
      <c r="I19" s="105"/>
      <c r="J19" s="214"/>
      <c r="K19" s="232"/>
    </row>
    <row r="20" spans="1:11" ht="15.75" thickBot="1">
      <c r="A20" s="5" t="s">
        <v>20</v>
      </c>
      <c r="B20" s="21"/>
      <c r="C20" s="24"/>
      <c r="D20" s="24"/>
      <c r="E20" s="24"/>
      <c r="F20" s="24"/>
      <c r="G20" s="24"/>
      <c r="H20" s="24"/>
      <c r="I20" s="24"/>
      <c r="J20" s="24"/>
      <c r="K20" s="233"/>
    </row>
    <row r="21" spans="1:11">
      <c r="A21" s="115" t="s">
        <v>392</v>
      </c>
      <c r="B21" s="328">
        <v>20</v>
      </c>
      <c r="C21" s="107"/>
      <c r="D21" s="107"/>
      <c r="E21" s="107"/>
      <c r="F21" s="107"/>
      <c r="G21" s="107"/>
      <c r="H21" s="107"/>
      <c r="I21" s="107"/>
      <c r="J21" s="215"/>
      <c r="K21" s="234"/>
    </row>
    <row r="22" spans="1:11">
      <c r="A22" s="116" t="s">
        <v>393</v>
      </c>
      <c r="B22" s="329">
        <v>20</v>
      </c>
      <c r="C22" s="108"/>
      <c r="D22" s="108"/>
      <c r="E22" s="108"/>
      <c r="F22" s="108"/>
      <c r="G22" s="108"/>
      <c r="H22" s="108"/>
      <c r="I22" s="108"/>
      <c r="J22" s="216"/>
      <c r="K22" s="235"/>
    </row>
    <row r="23" spans="1:11">
      <c r="A23" s="116" t="s">
        <v>394</v>
      </c>
      <c r="B23" s="329">
        <v>20</v>
      </c>
      <c r="C23" s="108"/>
      <c r="D23" s="108"/>
      <c r="E23" s="108"/>
      <c r="F23" s="108"/>
      <c r="G23" s="108"/>
      <c r="H23" s="108"/>
      <c r="I23" s="108"/>
      <c r="J23" s="216"/>
      <c r="K23" s="235"/>
    </row>
    <row r="24" spans="1:11">
      <c r="A24" s="116" t="s">
        <v>395</v>
      </c>
      <c r="B24" s="329">
        <v>20</v>
      </c>
      <c r="C24" s="108"/>
      <c r="D24" s="108"/>
      <c r="E24" s="108"/>
      <c r="F24" s="108"/>
      <c r="G24" s="108"/>
      <c r="H24" s="108"/>
      <c r="I24" s="108"/>
      <c r="J24" s="216"/>
      <c r="K24" s="235"/>
    </row>
    <row r="25" spans="1:11">
      <c r="A25" s="116" t="s">
        <v>396</v>
      </c>
      <c r="B25" s="329"/>
      <c r="C25" s="108"/>
      <c r="D25" s="108"/>
      <c r="E25" s="108"/>
      <c r="F25" s="108"/>
      <c r="G25" s="108"/>
      <c r="H25" s="108"/>
      <c r="I25" s="108"/>
      <c r="J25" s="216"/>
      <c r="K25" s="235"/>
    </row>
    <row r="26" spans="1:11">
      <c r="A26" s="116" t="s">
        <v>397</v>
      </c>
      <c r="B26" s="329"/>
      <c r="C26" s="108"/>
      <c r="D26" s="108"/>
      <c r="E26" s="108"/>
      <c r="F26" s="108"/>
      <c r="G26" s="108"/>
      <c r="H26" s="108"/>
      <c r="I26" s="108"/>
      <c r="J26" s="216"/>
      <c r="K26" s="235"/>
    </row>
    <row r="27" spans="1:11">
      <c r="A27" s="116" t="s">
        <v>398</v>
      </c>
      <c r="B27" s="329">
        <v>20</v>
      </c>
      <c r="C27" s="108"/>
      <c r="D27" s="108"/>
      <c r="E27" s="108"/>
      <c r="F27" s="108"/>
      <c r="G27" s="108"/>
      <c r="H27" s="108"/>
      <c r="I27" s="108"/>
      <c r="J27" s="216"/>
      <c r="K27" s="235"/>
    </row>
    <row r="28" spans="1:11">
      <c r="A28" s="116" t="s">
        <v>399</v>
      </c>
      <c r="B28" s="329"/>
      <c r="C28" s="108"/>
      <c r="D28" s="108"/>
      <c r="E28" s="108"/>
      <c r="F28" s="108"/>
      <c r="G28" s="108"/>
      <c r="H28" s="108"/>
      <c r="I28" s="108"/>
      <c r="J28" s="216"/>
      <c r="K28" s="235"/>
    </row>
    <row r="29" spans="1:11">
      <c r="A29" s="116" t="s">
        <v>400</v>
      </c>
      <c r="B29" s="329"/>
      <c r="C29" s="108"/>
      <c r="D29" s="108"/>
      <c r="E29" s="108"/>
      <c r="F29" s="108"/>
      <c r="G29" s="108"/>
      <c r="H29" s="108"/>
      <c r="I29" s="108"/>
      <c r="J29" s="216"/>
      <c r="K29" s="235"/>
    </row>
    <row r="30" spans="1:11">
      <c r="A30" s="114" t="s">
        <v>401</v>
      </c>
      <c r="B30" s="28"/>
      <c r="C30" s="109"/>
      <c r="D30" s="109"/>
      <c r="E30" s="109"/>
      <c r="F30" s="109"/>
      <c r="G30" s="109"/>
      <c r="H30" s="109"/>
      <c r="I30" s="109"/>
      <c r="J30" s="217"/>
      <c r="K30" s="236"/>
    </row>
    <row r="31" spans="1:11">
      <c r="A31" s="114" t="s">
        <v>401</v>
      </c>
      <c r="B31" s="28"/>
      <c r="C31" s="109"/>
      <c r="D31" s="109"/>
      <c r="E31" s="109"/>
      <c r="F31" s="109"/>
      <c r="G31" s="109"/>
      <c r="H31" s="109"/>
      <c r="I31" s="109"/>
      <c r="J31" s="217"/>
      <c r="K31" s="236"/>
    </row>
    <row r="32" spans="1:11">
      <c r="A32" s="114" t="s">
        <v>401</v>
      </c>
      <c r="B32" s="28"/>
      <c r="C32" s="109"/>
      <c r="D32" s="109"/>
      <c r="E32" s="109"/>
      <c r="F32" s="109"/>
      <c r="G32" s="109"/>
      <c r="H32" s="109"/>
      <c r="I32" s="109"/>
      <c r="J32" s="217"/>
      <c r="K32" s="236"/>
    </row>
    <row r="33" spans="1:11" ht="15.75" thickBot="1">
      <c r="A33" s="114" t="s">
        <v>401</v>
      </c>
      <c r="B33" s="28"/>
      <c r="C33" s="109"/>
      <c r="D33" s="109"/>
      <c r="E33" s="109"/>
      <c r="F33" s="109"/>
      <c r="G33" s="109"/>
      <c r="H33" s="109"/>
      <c r="I33" s="109"/>
      <c r="J33" s="217"/>
      <c r="K33" s="236"/>
    </row>
    <row r="34" spans="1:11">
      <c r="A34" s="526" t="s">
        <v>21</v>
      </c>
      <c r="B34" s="13"/>
      <c r="C34" s="14"/>
      <c r="D34" s="14"/>
      <c r="E34" s="14"/>
      <c r="F34" s="14"/>
      <c r="G34" s="14"/>
      <c r="H34" s="14"/>
      <c r="I34" s="14"/>
      <c r="J34" s="14"/>
      <c r="K34" s="237"/>
    </row>
    <row r="35" spans="1:11" ht="18.75" customHeight="1" thickBot="1">
      <c r="A35" s="527"/>
      <c r="B35" s="16"/>
      <c r="C35" s="17"/>
      <c r="D35" s="17"/>
      <c r="E35" s="17"/>
      <c r="F35" s="17"/>
      <c r="G35" s="17"/>
      <c r="H35" s="17"/>
      <c r="I35" s="17"/>
      <c r="J35" s="17"/>
      <c r="K35" s="238"/>
    </row>
    <row r="36" spans="1:11" ht="15.75" thickBot="1">
      <c r="A36" s="9" t="s">
        <v>22</v>
      </c>
      <c r="B36" s="10"/>
      <c r="C36" s="10"/>
      <c r="D36" s="10"/>
      <c r="E36" s="10"/>
      <c r="F36" s="10"/>
      <c r="G36" s="10"/>
      <c r="H36" s="10"/>
      <c r="I36" s="10"/>
      <c r="J36" s="10"/>
      <c r="K36" s="241"/>
    </row>
    <row r="37" spans="1:11" ht="15.75" thickBot="1">
      <c r="A37" s="11" t="s">
        <v>23</v>
      </c>
      <c r="B37" s="327">
        <v>146812</v>
      </c>
      <c r="C37" s="12"/>
      <c r="D37" s="12"/>
      <c r="E37" s="12"/>
      <c r="F37" s="12"/>
      <c r="G37" s="12"/>
      <c r="H37" s="12"/>
      <c r="I37" s="12"/>
      <c r="J37" s="12"/>
      <c r="K37" s="242"/>
    </row>
    <row r="38" spans="1:11" ht="15.75" thickBot="1">
      <c r="A38" s="11" t="s">
        <v>24</v>
      </c>
      <c r="B38" s="327">
        <v>0</v>
      </c>
      <c r="C38" s="12"/>
      <c r="D38" s="12"/>
      <c r="E38" s="12"/>
      <c r="F38" s="12"/>
      <c r="G38" s="12"/>
      <c r="H38" s="12"/>
      <c r="I38" s="12"/>
      <c r="J38" s="12"/>
      <c r="K38" s="242"/>
    </row>
    <row r="39" spans="1:11" ht="15.75" thickBot="1">
      <c r="A39" s="9" t="s">
        <v>25</v>
      </c>
      <c r="B39" s="327"/>
      <c r="C39" s="12"/>
      <c r="D39" s="12"/>
      <c r="E39" s="12"/>
      <c r="F39" s="12"/>
      <c r="G39" s="12"/>
      <c r="H39" s="12"/>
      <c r="I39" s="12"/>
      <c r="J39" s="12"/>
      <c r="K39" s="242"/>
    </row>
    <row r="40" spans="1:11" ht="15.75" thickBot="1">
      <c r="A40" s="9" t="s">
        <v>26</v>
      </c>
      <c r="B40" s="327"/>
      <c r="C40" s="12"/>
      <c r="D40" s="12"/>
      <c r="E40" s="12"/>
      <c r="F40" s="12"/>
      <c r="G40" s="12"/>
      <c r="H40" s="12"/>
      <c r="I40" s="12"/>
      <c r="J40" s="12"/>
      <c r="K40" s="242"/>
    </row>
    <row r="41" spans="1:11" ht="15.75" thickBot="1">
      <c r="A41" s="9" t="s">
        <v>27</v>
      </c>
      <c r="B41" s="327"/>
      <c r="C41" s="12"/>
      <c r="D41" s="12"/>
      <c r="E41" s="12"/>
      <c r="F41" s="12"/>
      <c r="G41" s="12"/>
      <c r="H41" s="12"/>
      <c r="I41" s="12"/>
      <c r="J41" s="12"/>
      <c r="K41" s="242"/>
    </row>
    <row r="42" spans="1:11" ht="15.75" thickBot="1">
      <c r="A42" s="11" t="s">
        <v>28</v>
      </c>
      <c r="B42" s="327"/>
      <c r="C42" s="12"/>
      <c r="D42" s="12"/>
      <c r="E42" s="12"/>
      <c r="F42" s="12"/>
      <c r="G42" s="12"/>
      <c r="H42" s="12"/>
      <c r="I42" s="12"/>
      <c r="J42" s="12"/>
      <c r="K42" s="242"/>
    </row>
    <row r="43" spans="1:11" ht="15.75" thickBot="1">
      <c r="A43" s="11" t="s">
        <v>29</v>
      </c>
      <c r="B43" s="327">
        <v>5000</v>
      </c>
      <c r="C43" s="12"/>
      <c r="D43" s="12"/>
      <c r="E43" s="12"/>
      <c r="F43" s="12"/>
      <c r="G43" s="12"/>
      <c r="H43" s="12"/>
      <c r="I43" s="12"/>
      <c r="J43" s="12"/>
      <c r="K43" s="242"/>
    </row>
    <row r="44" spans="1:11" ht="15.75" thickBot="1">
      <c r="A44" s="11" t="s">
        <v>30</v>
      </c>
      <c r="B44" s="327">
        <v>63896</v>
      </c>
      <c r="C44" s="12"/>
      <c r="D44" s="12"/>
      <c r="E44" s="12"/>
      <c r="F44" s="12"/>
      <c r="G44" s="12"/>
      <c r="H44" s="12"/>
      <c r="I44" s="12"/>
      <c r="J44" s="12"/>
      <c r="K44" s="242"/>
    </row>
    <row r="45" spans="1:11" ht="15.75" thickBot="1">
      <c r="A45" s="9" t="s">
        <v>31</v>
      </c>
      <c r="B45" s="327">
        <v>14000</v>
      </c>
      <c r="C45" s="12"/>
      <c r="D45" s="12"/>
      <c r="E45" s="12"/>
      <c r="F45" s="12"/>
      <c r="G45" s="12"/>
      <c r="H45" s="12"/>
      <c r="I45" s="12"/>
      <c r="J45" s="12"/>
      <c r="K45" s="242"/>
    </row>
    <row r="46" spans="1:11" ht="15.75" thickBot="1">
      <c r="A46" s="9" t="s">
        <v>32</v>
      </c>
      <c r="B46" s="327"/>
      <c r="C46" s="12"/>
      <c r="D46" s="12"/>
      <c r="E46" s="12"/>
      <c r="F46" s="12"/>
      <c r="G46" s="12"/>
      <c r="H46" s="12"/>
      <c r="I46" s="12"/>
      <c r="J46" s="12"/>
      <c r="K46" s="242"/>
    </row>
    <row r="47" spans="1:11" ht="15.75" thickBot="1">
      <c r="A47" s="9" t="s">
        <v>33</v>
      </c>
      <c r="B47" s="327">
        <f>SUM(B37:B46)</f>
        <v>229708</v>
      </c>
      <c r="C47" s="12"/>
      <c r="D47" s="12"/>
      <c r="E47" s="12"/>
      <c r="F47" s="12"/>
      <c r="G47" s="12"/>
      <c r="H47" s="12"/>
      <c r="I47" s="12"/>
      <c r="J47" s="12"/>
      <c r="K47" s="242"/>
    </row>
    <row r="48" spans="1:11" ht="15.75" thickBot="1">
      <c r="A48" s="9" t="s">
        <v>34</v>
      </c>
      <c r="B48" s="327">
        <f>B47*0.17</f>
        <v>39050.36</v>
      </c>
      <c r="C48" s="12"/>
      <c r="D48" s="12"/>
      <c r="E48" s="12"/>
      <c r="F48" s="12"/>
      <c r="G48" s="12"/>
      <c r="H48" s="12"/>
      <c r="I48" s="12"/>
      <c r="J48" s="12"/>
      <c r="K48" s="242"/>
    </row>
    <row r="49" spans="1:11" ht="15.75" thickBot="1">
      <c r="A49" s="9" t="s">
        <v>35</v>
      </c>
      <c r="B49" s="327">
        <f>SUM(B47:B48)</f>
        <v>268758.36</v>
      </c>
      <c r="C49" s="12"/>
      <c r="D49" s="12"/>
      <c r="E49" s="12"/>
      <c r="F49" s="12"/>
      <c r="G49" s="12"/>
      <c r="H49" s="12"/>
      <c r="I49" s="12"/>
      <c r="J49" s="12"/>
      <c r="K49" s="242"/>
    </row>
    <row r="50" spans="1:11">
      <c r="A50" s="526" t="s">
        <v>36</v>
      </c>
      <c r="B50" s="13"/>
      <c r="C50" s="14"/>
      <c r="D50" s="14"/>
      <c r="E50" s="14"/>
      <c r="F50" s="14"/>
      <c r="G50" s="14"/>
      <c r="H50" s="15"/>
      <c r="I50" s="15"/>
      <c r="J50" s="15"/>
      <c r="K50" s="237"/>
    </row>
    <row r="51" spans="1:11" ht="18.75" customHeight="1" thickBot="1">
      <c r="A51" s="528"/>
      <c r="B51" s="25"/>
      <c r="C51" s="26"/>
      <c r="D51" s="26"/>
      <c r="E51" s="26"/>
      <c r="F51" s="26"/>
      <c r="G51" s="26"/>
      <c r="H51" s="27"/>
      <c r="I51" s="27"/>
      <c r="J51" s="27"/>
      <c r="K51" s="239"/>
    </row>
    <row r="52" spans="1:11" ht="15.75" thickBot="1">
      <c r="A52" s="307" t="s">
        <v>724</v>
      </c>
      <c r="B52" s="30">
        <v>44</v>
      </c>
      <c r="D52" s="30"/>
      <c r="E52" s="30"/>
      <c r="F52" s="30"/>
      <c r="G52" s="30"/>
      <c r="H52" s="30"/>
      <c r="I52" s="30"/>
      <c r="J52" s="218"/>
      <c r="K52" s="243"/>
    </row>
    <row r="53" spans="1:11" ht="15.75" thickBot="1">
      <c r="A53" s="306" t="s">
        <v>728</v>
      </c>
      <c r="B53" s="29">
        <v>125.4</v>
      </c>
      <c r="D53" s="29"/>
      <c r="E53" s="29"/>
      <c r="F53" s="29"/>
      <c r="G53" s="29"/>
      <c r="H53" s="29"/>
      <c r="I53" s="29"/>
      <c r="J53" s="219"/>
      <c r="K53" s="244"/>
    </row>
    <row r="54" spans="1:11" ht="15.75" thickBot="1">
      <c r="A54" s="306" t="s">
        <v>729</v>
      </c>
      <c r="B54" s="29">
        <v>44</v>
      </c>
      <c r="D54" s="29"/>
      <c r="E54" s="29"/>
      <c r="F54" s="29"/>
      <c r="G54" s="29"/>
      <c r="H54" s="29"/>
      <c r="I54" s="29"/>
      <c r="J54" s="219"/>
      <c r="K54" s="244"/>
    </row>
    <row r="55" spans="1:11" ht="15.75" thickBot="1">
      <c r="A55" s="306"/>
      <c r="B55" s="497"/>
      <c r="C55" s="29"/>
      <c r="D55" s="29"/>
      <c r="E55" s="29"/>
      <c r="F55" s="29"/>
      <c r="G55" s="29"/>
      <c r="H55" s="29"/>
      <c r="I55" s="29"/>
      <c r="J55" s="219"/>
      <c r="K55" s="244"/>
    </row>
    <row r="56" spans="1:11" ht="15.75" thickBot="1">
      <c r="A56" s="306"/>
      <c r="B56" s="309"/>
      <c r="C56" s="29"/>
      <c r="D56" s="29"/>
      <c r="E56" s="29"/>
      <c r="F56" s="29"/>
      <c r="G56" s="29"/>
      <c r="H56" s="29"/>
      <c r="I56" s="29"/>
      <c r="J56" s="219"/>
      <c r="K56" s="244"/>
    </row>
    <row r="57" spans="1:11">
      <c r="A57" s="35"/>
      <c r="B57" s="33"/>
      <c r="C57" s="29"/>
      <c r="D57" s="29"/>
      <c r="E57" s="29"/>
      <c r="F57" s="29"/>
      <c r="G57" s="29"/>
      <c r="H57" s="29"/>
      <c r="I57" s="29"/>
      <c r="J57" s="219"/>
      <c r="K57" s="244"/>
    </row>
    <row r="58" spans="1:11" ht="15.75" thickBot="1">
      <c r="A58" s="36"/>
      <c r="B58" s="34"/>
      <c r="C58" s="31"/>
      <c r="D58" s="31"/>
      <c r="E58" s="31"/>
      <c r="F58" s="31"/>
      <c r="G58" s="31"/>
      <c r="H58" s="31"/>
      <c r="I58" s="31"/>
      <c r="J58" s="220"/>
      <c r="K58" s="245"/>
    </row>
    <row r="60" spans="1:11">
      <c r="A60" s="81" t="s">
        <v>37</v>
      </c>
      <c r="B60" s="81"/>
      <c r="C60" s="81"/>
      <c r="D60" s="81"/>
      <c r="E60" s="81"/>
      <c r="F60" s="81"/>
      <c r="G60" s="81"/>
    </row>
    <row r="61" spans="1:11">
      <c r="A61" s="81" t="s">
        <v>38</v>
      </c>
      <c r="B61" s="81"/>
      <c r="C61" s="81"/>
      <c r="D61" s="81"/>
      <c r="E61" s="81"/>
      <c r="F61" s="81"/>
      <c r="G61" s="81"/>
    </row>
    <row r="62" spans="1:11" ht="15.75" thickBot="1">
      <c r="A62" s="81" t="s">
        <v>402</v>
      </c>
      <c r="B62" s="81"/>
      <c r="C62" s="81"/>
      <c r="D62" s="81"/>
      <c r="E62" s="81"/>
      <c r="F62" s="81"/>
      <c r="G62" s="81"/>
    </row>
    <row r="63" spans="1:11" ht="60.75" thickBot="1">
      <c r="A63" s="41" t="s">
        <v>406</v>
      </c>
      <c r="B63" s="41" t="s">
        <v>404</v>
      </c>
      <c r="C63" s="43" t="s">
        <v>474</v>
      </c>
      <c r="D63" s="44" t="s">
        <v>39</v>
      </c>
      <c r="E63" s="44" t="s">
        <v>40</v>
      </c>
      <c r="F63" s="42" t="s">
        <v>41</v>
      </c>
      <c r="G63" s="80" t="s">
        <v>42</v>
      </c>
      <c r="H63" s="80" t="s">
        <v>405</v>
      </c>
      <c r="I63" s="117" t="s">
        <v>403</v>
      </c>
      <c r="J63" s="117"/>
      <c r="K63" s="246" t="s">
        <v>205</v>
      </c>
    </row>
    <row r="64" spans="1:11">
      <c r="A64" s="91" t="s">
        <v>374</v>
      </c>
      <c r="B64" s="110"/>
      <c r="C64" s="51"/>
      <c r="D64" s="52"/>
      <c r="E64" s="52"/>
      <c r="F64" s="52"/>
      <c r="G64" s="53"/>
      <c r="H64" s="53"/>
      <c r="I64" s="118"/>
      <c r="J64" s="118"/>
      <c r="K64" s="247"/>
    </row>
    <row r="65" spans="1:11" s="301" customFormat="1" ht="80.099999999999994" customHeight="1">
      <c r="A65" s="297" t="s">
        <v>688</v>
      </c>
      <c r="B65" s="295" t="s">
        <v>194</v>
      </c>
      <c r="C65" s="294" t="s">
        <v>428</v>
      </c>
      <c r="D65" s="295" t="s">
        <v>194</v>
      </c>
      <c r="E65" s="295" t="s">
        <v>194</v>
      </c>
      <c r="F65" s="295" t="s">
        <v>195</v>
      </c>
      <c r="G65" s="295" t="s">
        <v>195</v>
      </c>
      <c r="H65" s="296" t="s">
        <v>197</v>
      </c>
      <c r="I65" s="298"/>
      <c r="J65" s="298"/>
      <c r="K65" s="335"/>
    </row>
    <row r="66" spans="1:11" s="301" customFormat="1" ht="80.099999999999994" customHeight="1">
      <c r="A66" s="297" t="s">
        <v>731</v>
      </c>
      <c r="B66" s="295" t="s">
        <v>194</v>
      </c>
      <c r="C66" s="294" t="s">
        <v>428</v>
      </c>
      <c r="D66" s="295" t="s">
        <v>194</v>
      </c>
      <c r="E66" s="295" t="s">
        <v>194</v>
      </c>
      <c r="F66" s="295" t="s">
        <v>195</v>
      </c>
      <c r="G66" s="295" t="s">
        <v>195</v>
      </c>
      <c r="H66" s="296" t="s">
        <v>197</v>
      </c>
      <c r="I66" s="298"/>
      <c r="J66" s="298"/>
      <c r="K66" s="335"/>
    </row>
    <row r="67" spans="1:11" s="301" customFormat="1" ht="80.099999999999994" customHeight="1">
      <c r="A67" s="297" t="s">
        <v>689</v>
      </c>
      <c r="B67" s="295" t="s">
        <v>194</v>
      </c>
      <c r="C67" s="294" t="s">
        <v>428</v>
      </c>
      <c r="D67" s="295" t="s">
        <v>194</v>
      </c>
      <c r="E67" s="295" t="s">
        <v>194</v>
      </c>
      <c r="F67" s="295" t="s">
        <v>195</v>
      </c>
      <c r="G67" s="295" t="s">
        <v>195</v>
      </c>
      <c r="H67" s="296" t="s">
        <v>197</v>
      </c>
      <c r="I67" s="298"/>
      <c r="J67" s="298"/>
      <c r="K67" s="335"/>
    </row>
    <row r="68" spans="1:11" s="301" customFormat="1" ht="80.099999999999994" customHeight="1">
      <c r="A68" s="297" t="s">
        <v>690</v>
      </c>
      <c r="B68" s="295" t="s">
        <v>194</v>
      </c>
      <c r="C68" s="294" t="s">
        <v>428</v>
      </c>
      <c r="D68" s="295" t="s">
        <v>194</v>
      </c>
      <c r="E68" s="295" t="s">
        <v>194</v>
      </c>
      <c r="F68" s="295" t="s">
        <v>194</v>
      </c>
      <c r="G68" s="295" t="s">
        <v>195</v>
      </c>
      <c r="H68" s="296" t="s">
        <v>197</v>
      </c>
      <c r="I68" s="298"/>
      <c r="J68" s="298"/>
      <c r="K68" s="335"/>
    </row>
    <row r="69" spans="1:11" s="301" customFormat="1" ht="80.099999999999994" customHeight="1">
      <c r="A69" s="297" t="s">
        <v>691</v>
      </c>
      <c r="B69" s="295" t="s">
        <v>194</v>
      </c>
      <c r="C69" s="294" t="s">
        <v>428</v>
      </c>
      <c r="D69" s="295" t="s">
        <v>194</v>
      </c>
      <c r="E69" s="295" t="s">
        <v>194</v>
      </c>
      <c r="F69" s="295" t="s">
        <v>195</v>
      </c>
      <c r="G69" s="295" t="s">
        <v>194</v>
      </c>
      <c r="H69" s="296" t="s">
        <v>407</v>
      </c>
      <c r="I69" s="298"/>
      <c r="J69" s="298"/>
      <c r="K69" s="335"/>
    </row>
    <row r="70" spans="1:11" ht="15.75" hidden="1" thickBot="1">
      <c r="A70" s="50"/>
      <c r="B70" s="128"/>
      <c r="C70" s="135"/>
      <c r="D70" s="128"/>
      <c r="E70" s="128"/>
      <c r="F70" s="128"/>
      <c r="G70" s="128"/>
      <c r="H70" s="62"/>
      <c r="I70" s="121"/>
      <c r="J70" s="121"/>
      <c r="K70" s="250"/>
    </row>
    <row r="71" spans="1:11" ht="15.75" hidden="1" thickBot="1">
      <c r="A71" s="37" t="e">
        <f>C9</f>
        <v>#N/A</v>
      </c>
      <c r="B71" s="111"/>
      <c r="C71" s="63"/>
      <c r="D71" s="64"/>
      <c r="E71" s="64"/>
      <c r="F71" s="64"/>
      <c r="G71" s="65"/>
      <c r="H71" s="65"/>
      <c r="I71" s="122"/>
      <c r="J71" s="122"/>
      <c r="K71" s="251"/>
    </row>
    <row r="72" spans="1:11" hidden="1">
      <c r="A72" s="48"/>
      <c r="B72" s="126"/>
      <c r="C72" s="136"/>
      <c r="D72" s="58"/>
      <c r="E72" s="58"/>
      <c r="F72" s="79"/>
      <c r="G72" s="59"/>
      <c r="H72" s="66"/>
      <c r="I72" s="123"/>
      <c r="J72" s="221"/>
      <c r="K72" s="248"/>
    </row>
    <row r="73" spans="1:11" hidden="1">
      <c r="A73" s="49"/>
      <c r="B73" s="127"/>
      <c r="C73" s="134"/>
      <c r="D73" s="57"/>
      <c r="E73" s="57"/>
      <c r="F73" s="77"/>
      <c r="G73" s="60"/>
      <c r="H73" s="60"/>
      <c r="I73" s="120"/>
      <c r="J73" s="120"/>
      <c r="K73" s="249"/>
    </row>
    <row r="74" spans="1:11" hidden="1">
      <c r="A74" s="49"/>
      <c r="B74" s="127"/>
      <c r="C74" s="134"/>
      <c r="D74" s="57"/>
      <c r="E74" s="57"/>
      <c r="F74" s="77"/>
      <c r="G74" s="60"/>
      <c r="H74" s="60"/>
      <c r="I74" s="120"/>
      <c r="J74" s="120"/>
      <c r="K74" s="249"/>
    </row>
    <row r="75" spans="1:11" hidden="1">
      <c r="A75" s="49"/>
      <c r="B75" s="127"/>
      <c r="C75" s="134"/>
      <c r="D75" s="57"/>
      <c r="E75" s="57"/>
      <c r="F75" s="77"/>
      <c r="G75" s="60"/>
      <c r="H75" s="60"/>
      <c r="I75" s="120"/>
      <c r="J75" s="120"/>
      <c r="K75" s="249"/>
    </row>
    <row r="76" spans="1:11" hidden="1">
      <c r="A76" s="49"/>
      <c r="B76" s="127"/>
      <c r="C76" s="134"/>
      <c r="D76" s="57"/>
      <c r="E76" s="57"/>
      <c r="F76" s="77"/>
      <c r="G76" s="60"/>
      <c r="H76" s="60"/>
      <c r="I76" s="120"/>
      <c r="J76" s="120"/>
      <c r="K76" s="249"/>
    </row>
    <row r="77" spans="1:11" ht="15.75" hidden="1" thickBot="1">
      <c r="A77" s="50"/>
      <c r="B77" s="128"/>
      <c r="C77" s="135"/>
      <c r="D77" s="61"/>
      <c r="E77" s="61"/>
      <c r="F77" s="78"/>
      <c r="G77" s="62"/>
      <c r="H77" s="62"/>
      <c r="I77" s="121"/>
      <c r="J77" s="121"/>
      <c r="K77" s="250"/>
    </row>
    <row r="78" spans="1:11" ht="15.75" hidden="1" thickBot="1">
      <c r="A78" s="1" t="e">
        <f>D9</f>
        <v>#N/A</v>
      </c>
      <c r="B78" s="112"/>
      <c r="C78" s="54"/>
      <c r="D78" s="55"/>
      <c r="E78" s="55"/>
      <c r="F78" s="55"/>
      <c r="G78" s="56"/>
      <c r="H78" s="56"/>
      <c r="I78" s="124"/>
      <c r="J78" s="124"/>
      <c r="K78" s="252"/>
    </row>
    <row r="79" spans="1:11" hidden="1">
      <c r="A79" s="38"/>
      <c r="B79" s="126"/>
      <c r="C79" s="136"/>
      <c r="D79" s="58"/>
      <c r="E79" s="58"/>
      <c r="F79" s="79"/>
      <c r="G79" s="59"/>
      <c r="H79" s="66"/>
      <c r="I79" s="123"/>
      <c r="J79" s="221"/>
      <c r="K79" s="248"/>
    </row>
    <row r="80" spans="1:11" hidden="1">
      <c r="A80" s="39"/>
      <c r="B80" s="127"/>
      <c r="C80" s="134"/>
      <c r="D80" s="57"/>
      <c r="E80" s="57"/>
      <c r="F80" s="77"/>
      <c r="G80" s="60"/>
      <c r="H80" s="60"/>
      <c r="I80" s="120"/>
      <c r="J80" s="120"/>
      <c r="K80" s="249"/>
    </row>
    <row r="81" spans="1:11" hidden="1">
      <c r="A81" s="39"/>
      <c r="B81" s="127"/>
      <c r="C81" s="134"/>
      <c r="D81" s="57"/>
      <c r="E81" s="57"/>
      <c r="F81" s="77"/>
      <c r="G81" s="60"/>
      <c r="H81" s="60"/>
      <c r="I81" s="120"/>
      <c r="J81" s="120"/>
      <c r="K81" s="249"/>
    </row>
    <row r="82" spans="1:11" hidden="1">
      <c r="A82" s="39"/>
      <c r="B82" s="127"/>
      <c r="C82" s="134"/>
      <c r="D82" s="57"/>
      <c r="E82" s="57"/>
      <c r="F82" s="77"/>
      <c r="G82" s="60"/>
      <c r="H82" s="60"/>
      <c r="I82" s="120"/>
      <c r="J82" s="120"/>
      <c r="K82" s="249"/>
    </row>
    <row r="83" spans="1:11" hidden="1">
      <c r="A83" s="39"/>
      <c r="B83" s="127"/>
      <c r="C83" s="134"/>
      <c r="D83" s="57"/>
      <c r="E83" s="57"/>
      <c r="F83" s="77"/>
      <c r="G83" s="60"/>
      <c r="H83" s="60"/>
      <c r="I83" s="120"/>
      <c r="J83" s="120"/>
      <c r="K83" s="249"/>
    </row>
    <row r="84" spans="1:11" ht="15.75" hidden="1" thickBot="1">
      <c r="A84" s="40"/>
      <c r="B84" s="128"/>
      <c r="C84" s="135"/>
      <c r="D84" s="61"/>
      <c r="E84" s="61"/>
      <c r="F84" s="78"/>
      <c r="G84" s="62"/>
      <c r="H84" s="62"/>
      <c r="I84" s="121"/>
      <c r="J84" s="121"/>
      <c r="K84" s="250"/>
    </row>
    <row r="85" spans="1:11" ht="15.75" hidden="1" thickBot="1">
      <c r="A85" s="1" t="e">
        <f>E9</f>
        <v>#N/A</v>
      </c>
      <c r="B85" s="113"/>
      <c r="C85" s="45"/>
      <c r="D85" s="46"/>
      <c r="E85" s="46"/>
      <c r="F85" s="46"/>
      <c r="G85" s="47"/>
      <c r="H85" s="47"/>
      <c r="I85" s="125"/>
      <c r="J85" s="125"/>
      <c r="K85" s="253"/>
    </row>
    <row r="86" spans="1:11" hidden="1">
      <c r="A86" s="38"/>
      <c r="B86" s="126"/>
      <c r="C86" s="136"/>
      <c r="D86" s="58"/>
      <c r="E86" s="58"/>
      <c r="F86" s="79"/>
      <c r="G86" s="59"/>
      <c r="H86" s="66"/>
      <c r="I86" s="123"/>
      <c r="J86" s="221"/>
      <c r="K86" s="248"/>
    </row>
    <row r="87" spans="1:11" hidden="1">
      <c r="A87" s="39"/>
      <c r="B87" s="127"/>
      <c r="C87" s="134"/>
      <c r="D87" s="57"/>
      <c r="E87" s="57"/>
      <c r="F87" s="77"/>
      <c r="G87" s="60"/>
      <c r="H87" s="60"/>
      <c r="I87" s="120"/>
      <c r="J87" s="120"/>
      <c r="K87" s="249"/>
    </row>
    <row r="88" spans="1:11" hidden="1">
      <c r="A88" s="39"/>
      <c r="B88" s="127"/>
      <c r="C88" s="134"/>
      <c r="D88" s="57"/>
      <c r="E88" s="57"/>
      <c r="F88" s="77"/>
      <c r="G88" s="60"/>
      <c r="H88" s="60"/>
      <c r="I88" s="120"/>
      <c r="J88" s="120"/>
      <c r="K88" s="249"/>
    </row>
    <row r="89" spans="1:11" hidden="1">
      <c r="A89" s="39"/>
      <c r="B89" s="127"/>
      <c r="C89" s="134"/>
      <c r="D89" s="57"/>
      <c r="E89" s="57"/>
      <c r="F89" s="77"/>
      <c r="G89" s="60"/>
      <c r="H89" s="60"/>
      <c r="I89" s="120"/>
      <c r="J89" s="120"/>
      <c r="K89" s="249"/>
    </row>
    <row r="90" spans="1:11" hidden="1">
      <c r="A90" s="39"/>
      <c r="B90" s="127"/>
      <c r="C90" s="134"/>
      <c r="D90" s="57"/>
      <c r="E90" s="57"/>
      <c r="F90" s="77"/>
      <c r="G90" s="60"/>
      <c r="H90" s="60"/>
      <c r="I90" s="120"/>
      <c r="J90" s="120"/>
      <c r="K90" s="249"/>
    </row>
    <row r="91" spans="1:11" ht="15.75" hidden="1" thickBot="1">
      <c r="A91" s="40"/>
      <c r="B91" s="128"/>
      <c r="C91" s="135"/>
      <c r="D91" s="61"/>
      <c r="E91" s="61"/>
      <c r="F91" s="78"/>
      <c r="G91" s="62"/>
      <c r="H91" s="62"/>
      <c r="I91" s="121"/>
      <c r="J91" s="121"/>
      <c r="K91" s="250"/>
    </row>
    <row r="92" spans="1:11" ht="15.75" hidden="1" thickBot="1">
      <c r="A92" s="1" t="e">
        <f>F9</f>
        <v>#N/A</v>
      </c>
      <c r="B92" s="113"/>
      <c r="C92" s="45"/>
      <c r="D92" s="46"/>
      <c r="E92" s="46"/>
      <c r="F92" s="46"/>
      <c r="G92" s="47"/>
      <c r="H92" s="47"/>
      <c r="I92" s="125"/>
      <c r="J92" s="125"/>
      <c r="K92" s="253"/>
    </row>
    <row r="93" spans="1:11" hidden="1">
      <c r="A93" s="38"/>
      <c r="B93" s="126"/>
      <c r="C93" s="136"/>
      <c r="D93" s="58"/>
      <c r="E93" s="58"/>
      <c r="F93" s="79"/>
      <c r="G93" s="59"/>
      <c r="H93" s="66"/>
      <c r="I93" s="123"/>
      <c r="J93" s="221"/>
      <c r="K93" s="248"/>
    </row>
    <row r="94" spans="1:11" hidden="1">
      <c r="A94" s="39"/>
      <c r="B94" s="127"/>
      <c r="C94" s="134"/>
      <c r="D94" s="57"/>
      <c r="E94" s="57"/>
      <c r="F94" s="77"/>
      <c r="G94" s="60"/>
      <c r="H94" s="60"/>
      <c r="I94" s="120"/>
      <c r="J94" s="120"/>
      <c r="K94" s="249"/>
    </row>
    <row r="95" spans="1:11" hidden="1">
      <c r="A95" s="39"/>
      <c r="B95" s="127"/>
      <c r="C95" s="134"/>
      <c r="D95" s="57"/>
      <c r="E95" s="57"/>
      <c r="F95" s="77"/>
      <c r="G95" s="60"/>
      <c r="H95" s="60"/>
      <c r="I95" s="120"/>
      <c r="J95" s="120"/>
      <c r="K95" s="249"/>
    </row>
    <row r="96" spans="1:11" hidden="1">
      <c r="A96" s="39"/>
      <c r="B96" s="127"/>
      <c r="C96" s="134"/>
      <c r="D96" s="57"/>
      <c r="E96" s="57"/>
      <c r="F96" s="77"/>
      <c r="G96" s="60"/>
      <c r="H96" s="60"/>
      <c r="I96" s="120"/>
      <c r="J96" s="120"/>
      <c r="K96" s="249"/>
    </row>
    <row r="97" spans="1:11" hidden="1">
      <c r="A97" s="39"/>
      <c r="B97" s="127"/>
      <c r="C97" s="134"/>
      <c r="D97" s="57"/>
      <c r="E97" s="57"/>
      <c r="F97" s="77"/>
      <c r="G97" s="60"/>
      <c r="H97" s="60"/>
      <c r="I97" s="120"/>
      <c r="J97" s="120"/>
      <c r="K97" s="249"/>
    </row>
    <row r="98" spans="1:11" ht="15.75" hidden="1" thickBot="1">
      <c r="A98" s="40"/>
      <c r="B98" s="128"/>
      <c r="C98" s="135"/>
      <c r="D98" s="61"/>
      <c r="E98" s="61"/>
      <c r="F98" s="78"/>
      <c r="G98" s="62"/>
      <c r="H98" s="62"/>
      <c r="I98" s="121"/>
      <c r="J98" s="121"/>
      <c r="K98" s="250"/>
    </row>
    <row r="99" spans="1:11" ht="15.75" hidden="1" thickBot="1">
      <c r="A99" s="1" t="e">
        <f>G9</f>
        <v>#N/A</v>
      </c>
      <c r="B99" s="113"/>
      <c r="C99" s="45"/>
      <c r="D99" s="46"/>
      <c r="E99" s="46"/>
      <c r="F99" s="46"/>
      <c r="G99" s="47"/>
      <c r="H99" s="47"/>
      <c r="I99" s="125"/>
      <c r="J99" s="125"/>
      <c r="K99" s="253"/>
    </row>
    <row r="100" spans="1:11" hidden="1">
      <c r="A100" s="38"/>
      <c r="B100" s="126"/>
      <c r="C100" s="136"/>
      <c r="D100" s="58"/>
      <c r="E100" s="58"/>
      <c r="F100" s="79"/>
      <c r="G100" s="59"/>
      <c r="H100" s="66"/>
      <c r="I100" s="123"/>
      <c r="J100" s="221"/>
      <c r="K100" s="248"/>
    </row>
    <row r="101" spans="1:11" hidden="1">
      <c r="A101" s="39"/>
      <c r="B101" s="127"/>
      <c r="C101" s="134"/>
      <c r="D101" s="57"/>
      <c r="E101" s="57"/>
      <c r="F101" s="77"/>
      <c r="G101" s="60"/>
      <c r="H101" s="60"/>
      <c r="I101" s="120"/>
      <c r="J101" s="120"/>
      <c r="K101" s="249"/>
    </row>
    <row r="102" spans="1:11" hidden="1">
      <c r="A102" s="39"/>
      <c r="B102" s="127"/>
      <c r="C102" s="134"/>
      <c r="D102" s="57"/>
      <c r="E102" s="57"/>
      <c r="F102" s="77"/>
      <c r="G102" s="60"/>
      <c r="H102" s="60"/>
      <c r="I102" s="120"/>
      <c r="J102" s="120"/>
      <c r="K102" s="249"/>
    </row>
    <row r="103" spans="1:11" hidden="1">
      <c r="A103" s="39"/>
      <c r="B103" s="127"/>
      <c r="C103" s="134"/>
      <c r="D103" s="57"/>
      <c r="E103" s="57"/>
      <c r="F103" s="77"/>
      <c r="G103" s="60"/>
      <c r="H103" s="60"/>
      <c r="I103" s="120"/>
      <c r="J103" s="120"/>
      <c r="K103" s="249"/>
    </row>
    <row r="104" spans="1:11" hidden="1">
      <c r="A104" s="39"/>
      <c r="B104" s="127"/>
      <c r="C104" s="134"/>
      <c r="D104" s="57"/>
      <c r="E104" s="57"/>
      <c r="F104" s="77"/>
      <c r="G104" s="60"/>
      <c r="H104" s="60"/>
      <c r="I104" s="120"/>
      <c r="J104" s="120"/>
      <c r="K104" s="249"/>
    </row>
    <row r="105" spans="1:11" ht="15.75" hidden="1" thickBot="1">
      <c r="A105" s="40"/>
      <c r="B105" s="128"/>
      <c r="C105" s="135"/>
      <c r="D105" s="61"/>
      <c r="E105" s="61"/>
      <c r="F105" s="78"/>
      <c r="G105" s="62"/>
      <c r="H105" s="62"/>
      <c r="I105" s="121"/>
      <c r="J105" s="121"/>
      <c r="K105" s="250"/>
    </row>
    <row r="106" spans="1:11" ht="15.75" hidden="1" thickBot="1">
      <c r="A106" s="1" t="e">
        <f>H9</f>
        <v>#N/A</v>
      </c>
      <c r="B106" s="113"/>
      <c r="C106" s="45"/>
      <c r="D106" s="46"/>
      <c r="E106" s="46"/>
      <c r="F106" s="46"/>
      <c r="G106" s="47"/>
      <c r="H106" s="47"/>
      <c r="I106" s="125"/>
      <c r="J106" s="125"/>
      <c r="K106" s="253"/>
    </row>
    <row r="107" spans="1:11" hidden="1">
      <c r="A107" s="38"/>
      <c r="B107" s="126"/>
      <c r="C107" s="136"/>
      <c r="D107" s="58"/>
      <c r="E107" s="58"/>
      <c r="F107" s="79"/>
      <c r="G107" s="59"/>
      <c r="H107" s="66"/>
      <c r="I107" s="123"/>
      <c r="J107" s="221"/>
      <c r="K107" s="248"/>
    </row>
    <row r="108" spans="1:11" hidden="1">
      <c r="A108" s="39"/>
      <c r="B108" s="127"/>
      <c r="C108" s="134"/>
      <c r="D108" s="57"/>
      <c r="E108" s="57"/>
      <c r="F108" s="77"/>
      <c r="G108" s="60"/>
      <c r="H108" s="60"/>
      <c r="I108" s="120"/>
      <c r="J108" s="120"/>
      <c r="K108" s="249"/>
    </row>
    <row r="109" spans="1:11" hidden="1">
      <c r="A109" s="39"/>
      <c r="B109" s="127"/>
      <c r="C109" s="134"/>
      <c r="D109" s="57"/>
      <c r="E109" s="57"/>
      <c r="F109" s="77"/>
      <c r="G109" s="60"/>
      <c r="H109" s="60"/>
      <c r="I109" s="120"/>
      <c r="J109" s="120"/>
      <c r="K109" s="249"/>
    </row>
    <row r="110" spans="1:11" hidden="1">
      <c r="A110" s="39"/>
      <c r="B110" s="127"/>
      <c r="C110" s="134"/>
      <c r="D110" s="57"/>
      <c r="E110" s="57"/>
      <c r="F110" s="77"/>
      <c r="G110" s="60"/>
      <c r="H110" s="60"/>
      <c r="I110" s="120"/>
      <c r="J110" s="120"/>
      <c r="K110" s="249"/>
    </row>
    <row r="111" spans="1:11" hidden="1">
      <c r="A111" s="39"/>
      <c r="B111" s="127"/>
      <c r="C111" s="134"/>
      <c r="D111" s="57"/>
      <c r="E111" s="57"/>
      <c r="F111" s="77"/>
      <c r="G111" s="60"/>
      <c r="H111" s="60"/>
      <c r="I111" s="120"/>
      <c r="J111" s="120"/>
      <c r="K111" s="249"/>
    </row>
    <row r="112" spans="1:11" ht="15.75" hidden="1" thickBot="1">
      <c r="A112" s="40"/>
      <c r="B112" s="128"/>
      <c r="C112" s="135"/>
      <c r="D112" s="61"/>
      <c r="E112" s="61"/>
      <c r="F112" s="78"/>
      <c r="G112" s="62"/>
      <c r="H112" s="62"/>
      <c r="I112" s="121"/>
      <c r="J112" s="121"/>
      <c r="K112" s="250"/>
    </row>
    <row r="113" spans="1:11" ht="15.75" hidden="1" thickBot="1">
      <c r="A113" s="1" t="e">
        <f>I9</f>
        <v>#N/A</v>
      </c>
      <c r="B113" s="113"/>
      <c r="C113" s="45"/>
      <c r="D113" s="46"/>
      <c r="E113" s="46"/>
      <c r="F113" s="46"/>
      <c r="G113" s="47"/>
      <c r="H113" s="47"/>
      <c r="I113" s="125"/>
      <c r="J113" s="125"/>
      <c r="K113" s="253"/>
    </row>
    <row r="114" spans="1:11" hidden="1">
      <c r="A114" s="38"/>
      <c r="B114" s="126"/>
      <c r="C114" s="136"/>
      <c r="D114" s="58"/>
      <c r="E114" s="58"/>
      <c r="F114" s="79"/>
      <c r="G114" s="59"/>
      <c r="H114" s="66"/>
      <c r="I114" s="123"/>
      <c r="J114" s="221"/>
      <c r="K114" s="248"/>
    </row>
    <row r="115" spans="1:11" hidden="1">
      <c r="A115" s="39"/>
      <c r="B115" s="127"/>
      <c r="C115" s="134"/>
      <c r="D115" s="57"/>
      <c r="E115" s="57"/>
      <c r="F115" s="77"/>
      <c r="G115" s="60"/>
      <c r="H115" s="60"/>
      <c r="I115" s="120"/>
      <c r="J115" s="120"/>
      <c r="K115" s="249"/>
    </row>
    <row r="116" spans="1:11" hidden="1">
      <c r="A116" s="39"/>
      <c r="B116" s="127"/>
      <c r="C116" s="134"/>
      <c r="D116" s="57"/>
      <c r="E116" s="57"/>
      <c r="F116" s="77"/>
      <c r="G116" s="60"/>
      <c r="H116" s="60"/>
      <c r="I116" s="120"/>
      <c r="J116" s="120"/>
      <c r="K116" s="249"/>
    </row>
    <row r="117" spans="1:11" hidden="1">
      <c r="A117" s="39"/>
      <c r="B117" s="127"/>
      <c r="C117" s="134"/>
      <c r="D117" s="57"/>
      <c r="E117" s="57"/>
      <c r="F117" s="77"/>
      <c r="G117" s="60"/>
      <c r="H117" s="60"/>
      <c r="I117" s="120"/>
      <c r="J117" s="120"/>
      <c r="K117" s="249"/>
    </row>
    <row r="118" spans="1:11" hidden="1">
      <c r="A118" s="39"/>
      <c r="B118" s="127"/>
      <c r="C118" s="134"/>
      <c r="D118" s="57"/>
      <c r="E118" s="57"/>
      <c r="F118" s="77"/>
      <c r="G118" s="60"/>
      <c r="H118" s="60"/>
      <c r="I118" s="120"/>
      <c r="J118" s="120"/>
      <c r="K118" s="249"/>
    </row>
    <row r="119" spans="1:11" ht="15.75" hidden="1" thickBot="1">
      <c r="A119" s="40"/>
      <c r="B119" s="128"/>
      <c r="C119" s="135"/>
      <c r="D119" s="61"/>
      <c r="E119" s="61"/>
      <c r="F119" s="78"/>
      <c r="G119" s="62"/>
      <c r="H119" s="62"/>
      <c r="I119" s="121"/>
      <c r="J119" s="121"/>
      <c r="K119" s="250"/>
    </row>
    <row r="120" spans="1:11" ht="15.75" hidden="1" thickBot="1">
      <c r="A120" s="1" t="e">
        <f>J9</f>
        <v>#N/A</v>
      </c>
      <c r="B120" s="113"/>
      <c r="C120" s="45"/>
      <c r="D120" s="46"/>
      <c r="E120" s="46"/>
      <c r="F120" s="46"/>
      <c r="G120" s="47"/>
      <c r="H120" s="47"/>
      <c r="I120" s="125"/>
      <c r="J120" s="125"/>
      <c r="K120" s="253"/>
    </row>
    <row r="121" spans="1:11" hidden="1">
      <c r="A121" s="38"/>
      <c r="B121" s="126"/>
      <c r="C121" s="136"/>
      <c r="D121" s="58"/>
      <c r="E121" s="58"/>
      <c r="F121" s="79"/>
      <c r="G121" s="59"/>
      <c r="H121" s="66"/>
      <c r="I121" s="123"/>
      <c r="J121" s="221"/>
      <c r="K121" s="248"/>
    </row>
    <row r="122" spans="1:11" hidden="1">
      <c r="A122" s="39"/>
      <c r="B122" s="127"/>
      <c r="C122" s="134"/>
      <c r="D122" s="57"/>
      <c r="E122" s="57"/>
      <c r="F122" s="77"/>
      <c r="G122" s="60"/>
      <c r="H122" s="60"/>
      <c r="I122" s="120"/>
      <c r="J122" s="120"/>
      <c r="K122" s="249"/>
    </row>
    <row r="123" spans="1:11">
      <c r="A123" s="39"/>
      <c r="B123" s="127"/>
      <c r="C123" s="134"/>
      <c r="D123" s="57"/>
      <c r="E123" s="57"/>
      <c r="F123" s="77"/>
      <c r="G123" s="60"/>
      <c r="H123" s="60"/>
      <c r="I123" s="120"/>
      <c r="J123" s="120"/>
      <c r="K123" s="249"/>
    </row>
    <row r="124" spans="1:11">
      <c r="A124" s="39"/>
      <c r="B124" s="127"/>
      <c r="C124" s="134"/>
      <c r="D124" s="57"/>
      <c r="E124" s="57"/>
      <c r="F124" s="77"/>
      <c r="G124" s="60"/>
      <c r="H124" s="60"/>
      <c r="I124" s="120"/>
      <c r="J124" s="120"/>
      <c r="K124" s="249"/>
    </row>
    <row r="125" spans="1:11">
      <c r="A125" s="39"/>
      <c r="B125" s="127"/>
      <c r="C125" s="134"/>
      <c r="D125" s="57"/>
      <c r="E125" s="57"/>
      <c r="F125" s="77"/>
      <c r="G125" s="60"/>
      <c r="H125" s="60"/>
      <c r="I125" s="120"/>
      <c r="J125" s="120"/>
      <c r="K125" s="249"/>
    </row>
    <row r="126" spans="1:11" ht="15.75" thickBot="1">
      <c r="A126" s="40"/>
      <c r="B126" s="128"/>
      <c r="C126" s="135"/>
      <c r="D126" s="61"/>
      <c r="E126" s="61"/>
      <c r="F126" s="78"/>
      <c r="G126" s="62"/>
      <c r="H126" s="62"/>
      <c r="I126" s="121"/>
      <c r="J126" s="121"/>
      <c r="K126" s="250"/>
    </row>
    <row r="127" spans="1:11">
      <c r="A127" s="81"/>
      <c r="B127" s="81"/>
      <c r="C127" s="81"/>
      <c r="D127" s="81"/>
      <c r="E127" s="81"/>
      <c r="F127" s="81"/>
      <c r="G127" s="81"/>
    </row>
  </sheetData>
  <mergeCells count="6">
    <mergeCell ref="A50:A51"/>
    <mergeCell ref="A7:A9"/>
    <mergeCell ref="B7:B9"/>
    <mergeCell ref="C7:K7"/>
    <mergeCell ref="K8:K9"/>
    <mergeCell ref="A34:A35"/>
  </mergeCells>
  <dataValidations count="4">
    <dataValidation type="whole" allowBlank="1" showInputMessage="1" showErrorMessage="1" sqref="B12:K19 B21:K33 C10:K10">
      <formula1>0</formula1>
      <formula2>100</formula2>
    </dataValidation>
    <dataValidation type="list" allowBlank="1" showInputMessage="1" showErrorMessage="1" sqref="H114:H119">
      <formula1>$AA$2:$AA$9</formula1>
    </dataValidation>
    <dataValidation type="list" allowBlank="1" showInputMessage="1" showErrorMessage="1" sqref="H72:H77 H107:H112 H100:H105 H93:H98 H86:H91 H79:H84">
      <formula1>$AA$2:$AA$12</formula1>
    </dataValidation>
    <dataValidation type="list" allowBlank="1" showInputMessage="1" showErrorMessage="1" sqref="K72:K77 K121:K126 K114:K119 K107:K112 K100:K105 K93:K98 K86:K91 K79:K84">
      <formula1>$AA$17:$AA$18</formula1>
    </dataValidation>
  </dataValidations>
  <pageMargins left="0.7" right="0.7" top="0.75" bottom="0.75" header="0.3" footer="0.3"/>
  <legacyDrawing r:id="rId1"/>
  <extLst>
    <ext xmlns:x14="http://schemas.microsoft.com/office/spreadsheetml/2009/9/main" uri="{CCE6A557-97BC-4b89-ADB6-D9C93CAAB3DF}">
      <x14:dataValidations xmlns:xm="http://schemas.microsoft.com/office/excel/2006/main" count="10">
        <x14:dataValidation type="list" allowBlank="1" showInputMessage="1" showErrorMessage="1">
          <x14:formula1>
            <xm:f>'Look-upSheet'!$O$2:$O$72</xm:f>
          </x14:formula1>
          <xm:sqref>B4</xm:sqref>
        </x14:dataValidation>
        <x14:dataValidation type="list" allowBlank="1" showInputMessage="1" showErrorMessage="1">
          <x14:formula1>
            <xm:f>'Look-upSheet'!$D$2:$D$25</xm:f>
          </x14:formula1>
          <xm:sqref>B3</xm:sqref>
        </x14:dataValidation>
        <x14:dataValidation type="list" allowBlank="1" showInputMessage="1" showErrorMessage="1">
          <x14:formula1>
            <xm:f>'Look-upSheet'!$B$2:$B$6</xm:f>
          </x14:formula1>
          <xm:sqref>B2</xm:sqref>
        </x14:dataValidation>
        <x14:dataValidation type="list" allowBlank="1" showInputMessage="1" showErrorMessage="1">
          <x14:formula1>
            <xm:f>'Look-upSheet'!$A$9:$A$15</xm:f>
          </x14:formula1>
          <xm:sqref>E2</xm:sqref>
        </x14:dataValidation>
        <x14:dataValidation type="list" allowBlank="1" showInputMessage="1" showErrorMessage="1">
          <x14:formula1>
            <xm:f>'Look-upSheet'!$Z$2:$Z$9</xm:f>
          </x14:formula1>
          <xm:sqref>H121:H126</xm:sqref>
        </x14:dataValidation>
        <x14:dataValidation type="list" allowBlank="1" showInputMessage="1" showErrorMessage="1">
          <x14:formula1>
            <xm:f>'Look-upSheet'!$Z$2:$Z$12</xm:f>
          </x14:formula1>
          <xm:sqref>H65:H70</xm:sqref>
        </x14:dataValidation>
        <x14:dataValidation type="list" allowBlank="1" showInputMessage="1" showErrorMessage="1">
          <x14:formula1>
            <xm:f>'Look-upSheet'!$Z$17:$Z$18</xm:f>
          </x14:formula1>
          <xm:sqref>K65:K70</xm:sqref>
        </x14:dataValidation>
        <x14:dataValidation type="list" allowBlank="1" showInputMessage="1" showErrorMessage="1">
          <x14:formula1>
            <xm:f>'Look-upSheet'!$K$2:$K$61</xm:f>
          </x14:formula1>
          <xm:sqref>C121:C126 C72:C77 C79:C84 C86:C91 C93:C98 C100:C105 C107:C112 C114:C119 C65:C70</xm:sqref>
        </x14:dataValidation>
        <x14:dataValidation type="list" allowBlank="1" showInputMessage="1" showErrorMessage="1">
          <x14:formula1>
            <xm:f>'Look-upSheet'!$A$19:$A$20</xm:f>
          </x14:formula1>
          <xm:sqref>B65:B70 D65:G70 B121:B126 B114:B119 B107:B112 B100:B105 B93:B98 B86:B91 B79:B84 B72:B77 D121:G126 D114:G119 D107:G112 D100:G105 D93:G98 D86:G91 D79:G84 D72:G77</xm:sqref>
        </x14:dataValidation>
        <x14:dataValidation type="list" allowBlank="1" showInputMessage="1" showErrorMessage="1">
          <x14:formula1>
            <xm:f>'Look-upSheet'!$U$2:$U$401</xm:f>
          </x14:formula1>
          <xm:sqref>C8:J8</xm:sqref>
        </x14:dataValidation>
      </x14:dataValidations>
    </ext>
  </extLst>
</worksheet>
</file>

<file path=xl/worksheets/sheet2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127"/>
  <sheetViews>
    <sheetView topLeftCell="A100" workbookViewId="0">
      <selection sqref="A1:K126"/>
    </sheetView>
  </sheetViews>
  <sheetFormatPr defaultColWidth="11.42578125" defaultRowHeight="15"/>
  <cols>
    <col min="1" max="1" width="37.42578125" style="3" customWidth="1"/>
    <col min="2" max="2" width="17.7109375" style="3" customWidth="1"/>
    <col min="3" max="3" width="20" style="3" customWidth="1"/>
    <col min="4" max="4" width="19.42578125" style="3" customWidth="1"/>
    <col min="5" max="5" width="21.7109375" style="3" customWidth="1"/>
    <col min="6" max="6" width="19.42578125" style="3" customWidth="1"/>
    <col min="7" max="7" width="21.7109375" style="3" customWidth="1"/>
    <col min="8" max="10" width="19.42578125" style="3" customWidth="1"/>
    <col min="11" max="11" width="28.7109375" style="240" customWidth="1"/>
  </cols>
  <sheetData>
    <row r="1" spans="1:11">
      <c r="A1" s="6" t="s">
        <v>0</v>
      </c>
    </row>
    <row r="2" spans="1:11">
      <c r="A2" s="8" t="s">
        <v>384</v>
      </c>
      <c r="B2" s="92" t="s">
        <v>380</v>
      </c>
      <c r="D2" s="8" t="s">
        <v>385</v>
      </c>
      <c r="E2" s="92" t="s">
        <v>92</v>
      </c>
      <c r="F2" s="19"/>
    </row>
    <row r="3" spans="1:11">
      <c r="A3" s="8" t="s">
        <v>378</v>
      </c>
      <c r="B3" s="93"/>
      <c r="D3" s="8" t="s">
        <v>387</v>
      </c>
      <c r="E3" s="3" t="e">
        <f>VLOOKUP(B3,'[2]Look-upSheet'!D1:G25,3,FALSE)</f>
        <v>#N/A</v>
      </c>
      <c r="F3" s="7" t="s">
        <v>5</v>
      </c>
    </row>
    <row r="4" spans="1:11">
      <c r="A4" s="8" t="s">
        <v>377</v>
      </c>
      <c r="B4" s="92"/>
      <c r="D4" s="8" t="s">
        <v>196</v>
      </c>
      <c r="E4" s="3" t="e">
        <f>VLOOKUP(B4,'[2]Look-upSheet'!O1:Q72,3,TRUE)</f>
        <v>#N/A</v>
      </c>
      <c r="F4" s="7" t="s">
        <v>5</v>
      </c>
      <c r="G4" s="144" t="s">
        <v>4</v>
      </c>
      <c r="H4" s="143" t="s">
        <v>5</v>
      </c>
    </row>
    <row r="5" spans="1:11">
      <c r="A5" s="482" t="s">
        <v>410</v>
      </c>
      <c r="B5" s="483"/>
      <c r="C5" s="484"/>
      <c r="D5" s="485"/>
      <c r="E5" s="19"/>
    </row>
    <row r="6" spans="1:11" ht="15.75" thickBot="1"/>
    <row r="7" spans="1:11" ht="15.75" thickBot="1">
      <c r="A7" s="532" t="s">
        <v>6</v>
      </c>
      <c r="B7" s="535" t="s">
        <v>7</v>
      </c>
      <c r="C7" s="529" t="s">
        <v>8</v>
      </c>
      <c r="D7" s="530"/>
      <c r="E7" s="530"/>
      <c r="F7" s="530"/>
      <c r="G7" s="530"/>
      <c r="H7" s="530"/>
      <c r="I7" s="530"/>
      <c r="J7" s="530"/>
      <c r="K7" s="531"/>
    </row>
    <row r="8" spans="1:11" ht="30.75" thickBot="1">
      <c r="A8" s="533"/>
      <c r="B8" s="536"/>
      <c r="C8" s="106" t="s">
        <v>9</v>
      </c>
      <c r="D8" s="106" t="s">
        <v>9</v>
      </c>
      <c r="E8" s="106" t="s">
        <v>9</v>
      </c>
      <c r="F8" s="106" t="s">
        <v>9</v>
      </c>
      <c r="G8" s="106" t="s">
        <v>9</v>
      </c>
      <c r="H8" s="106" t="s">
        <v>9</v>
      </c>
      <c r="I8" s="106" t="s">
        <v>9</v>
      </c>
      <c r="J8" s="106" t="s">
        <v>9</v>
      </c>
      <c r="K8" s="538" t="s">
        <v>671</v>
      </c>
    </row>
    <row r="9" spans="1:11" ht="15.75" thickBot="1">
      <c r="A9" s="534"/>
      <c r="B9" s="537"/>
      <c r="C9" s="106" t="e">
        <f>VLOOKUP(C8,'[2]Look-upSheet'!U1:W512,3,FALSE)</f>
        <v>#N/A</v>
      </c>
      <c r="D9" s="106" t="e">
        <f>VLOOKUP(D8,'[2]Look-upSheet'!V1:X512,3,FALSE)</f>
        <v>#N/A</v>
      </c>
      <c r="E9" s="106" t="e">
        <f>VLOOKUP(E8,'[2]Look-upSheet'!W1:Z512,3,FALSE)</f>
        <v>#N/A</v>
      </c>
      <c r="F9" s="106" t="e">
        <f>VLOOKUP(F8,'[2]Look-upSheet'!X1:AA512,3,FALSE)</f>
        <v>#N/A</v>
      </c>
      <c r="G9" s="106" t="e">
        <f>VLOOKUP(G8,'[2]Look-upSheet'!Z1:AB512,3,FALSE)</f>
        <v>#N/A</v>
      </c>
      <c r="H9" s="106" t="e">
        <f>VLOOKUP(H8,'[2]Look-upSheet'!AA1:AC512,3,FALSE)</f>
        <v>#N/A</v>
      </c>
      <c r="I9" s="106" t="e">
        <f>VLOOKUP(I8,'[2]Look-upSheet'!AB1:AD512,3,FALSE)</f>
        <v>#N/A</v>
      </c>
      <c r="J9" s="106" t="e">
        <f>VLOOKUP(J8,'[2]Look-upSheet'!AC1:AE512,3,FALSE)</f>
        <v>#N/A</v>
      </c>
      <c r="K9" s="539"/>
    </row>
    <row r="10" spans="1:11" ht="30.75" thickBot="1">
      <c r="A10" s="5" t="s">
        <v>10</v>
      </c>
      <c r="B10" s="145">
        <v>1</v>
      </c>
      <c r="C10" s="2"/>
      <c r="D10" s="2"/>
      <c r="E10" s="2"/>
      <c r="F10" s="2"/>
      <c r="G10" s="2"/>
      <c r="H10" s="2"/>
      <c r="I10" s="2"/>
      <c r="J10" s="2"/>
      <c r="K10" s="228"/>
    </row>
    <row r="11" spans="1:11" ht="15.75" thickBot="1">
      <c r="A11" s="94" t="s">
        <v>11</v>
      </c>
      <c r="B11" s="95"/>
      <c r="C11" s="96"/>
      <c r="D11" s="96"/>
      <c r="E11" s="96"/>
      <c r="F11" s="96"/>
      <c r="G11" s="96"/>
      <c r="H11" s="96"/>
      <c r="I11" s="96"/>
      <c r="J11" s="96"/>
      <c r="K11" s="229"/>
    </row>
    <row r="12" spans="1:11">
      <c r="A12" s="97" t="s">
        <v>12</v>
      </c>
      <c r="B12" s="98"/>
      <c r="C12" s="99"/>
      <c r="D12" s="99"/>
      <c r="E12" s="99"/>
      <c r="F12" s="99"/>
      <c r="G12" s="99"/>
      <c r="H12" s="99"/>
      <c r="I12" s="99"/>
      <c r="J12" s="212"/>
      <c r="K12" s="230"/>
    </row>
    <row r="13" spans="1:11">
      <c r="A13" s="100" t="s">
        <v>13</v>
      </c>
      <c r="B13" s="101"/>
      <c r="C13" s="102"/>
      <c r="D13" s="102"/>
      <c r="E13" s="102"/>
      <c r="F13" s="102"/>
      <c r="G13" s="102"/>
      <c r="H13" s="102"/>
      <c r="I13" s="102"/>
      <c r="J13" s="213"/>
      <c r="K13" s="231"/>
    </row>
    <row r="14" spans="1:11">
      <c r="A14" s="100" t="s">
        <v>14</v>
      </c>
      <c r="B14" s="101"/>
      <c r="C14" s="102"/>
      <c r="D14" s="102"/>
      <c r="E14" s="102"/>
      <c r="F14" s="102"/>
      <c r="G14" s="102"/>
      <c r="H14" s="102"/>
      <c r="I14" s="102"/>
      <c r="J14" s="213"/>
      <c r="K14" s="231"/>
    </row>
    <row r="15" spans="1:11">
      <c r="A15" s="100" t="s">
        <v>15</v>
      </c>
      <c r="B15" s="101"/>
      <c r="C15" s="102"/>
      <c r="D15" s="102"/>
      <c r="E15" s="102"/>
      <c r="F15" s="102"/>
      <c r="G15" s="102"/>
      <c r="H15" s="102"/>
      <c r="I15" s="102"/>
      <c r="J15" s="213"/>
      <c r="K15" s="231"/>
    </row>
    <row r="16" spans="1:11">
      <c r="A16" s="100" t="s">
        <v>16</v>
      </c>
      <c r="B16" s="101"/>
      <c r="C16" s="102"/>
      <c r="D16" s="102"/>
      <c r="E16" s="102"/>
      <c r="F16" s="102"/>
      <c r="G16" s="102"/>
      <c r="H16" s="102"/>
      <c r="I16" s="102"/>
      <c r="J16" s="213"/>
      <c r="K16" s="231"/>
    </row>
    <row r="17" spans="1:11">
      <c r="A17" s="100" t="s">
        <v>17</v>
      </c>
      <c r="B17" s="101"/>
      <c r="C17" s="102"/>
      <c r="D17" s="102"/>
      <c r="E17" s="102"/>
      <c r="F17" s="102"/>
      <c r="G17" s="102"/>
      <c r="H17" s="102"/>
      <c r="I17" s="102"/>
      <c r="J17" s="213"/>
      <c r="K17" s="231"/>
    </row>
    <row r="18" spans="1:11">
      <c r="A18" s="100" t="s">
        <v>18</v>
      </c>
      <c r="B18" s="101"/>
      <c r="C18" s="102"/>
      <c r="D18" s="102"/>
      <c r="E18" s="102"/>
      <c r="F18" s="102"/>
      <c r="G18" s="102"/>
      <c r="H18" s="102"/>
      <c r="I18" s="102"/>
      <c r="J18" s="213"/>
      <c r="K18" s="231"/>
    </row>
    <row r="19" spans="1:11" ht="30.75" thickBot="1">
      <c r="A19" s="103" t="s">
        <v>19</v>
      </c>
      <c r="B19" s="104"/>
      <c r="C19" s="105"/>
      <c r="D19" s="105"/>
      <c r="E19" s="105"/>
      <c r="F19" s="105"/>
      <c r="G19" s="105"/>
      <c r="H19" s="105"/>
      <c r="I19" s="105"/>
      <c r="J19" s="214"/>
      <c r="K19" s="232"/>
    </row>
    <row r="20" spans="1:11" ht="15.75" thickBot="1">
      <c r="A20" s="5" t="s">
        <v>20</v>
      </c>
      <c r="B20" s="21"/>
      <c r="C20" s="24"/>
      <c r="D20" s="24"/>
      <c r="E20" s="24"/>
      <c r="F20" s="24"/>
      <c r="G20" s="24"/>
      <c r="H20" s="24"/>
      <c r="I20" s="24"/>
      <c r="J20" s="24"/>
      <c r="K20" s="233"/>
    </row>
    <row r="21" spans="1:11">
      <c r="A21" s="115" t="s">
        <v>392</v>
      </c>
      <c r="B21" s="22"/>
      <c r="C21" s="107"/>
      <c r="D21" s="107"/>
      <c r="E21" s="107"/>
      <c r="F21" s="107"/>
      <c r="G21" s="107"/>
      <c r="H21" s="107"/>
      <c r="I21" s="107"/>
      <c r="J21" s="215"/>
      <c r="K21" s="234"/>
    </row>
    <row r="22" spans="1:11">
      <c r="A22" s="116" t="s">
        <v>393</v>
      </c>
      <c r="B22" s="23"/>
      <c r="C22" s="108"/>
      <c r="D22" s="108"/>
      <c r="E22" s="108"/>
      <c r="F22" s="108"/>
      <c r="G22" s="108"/>
      <c r="H22" s="108"/>
      <c r="I22" s="108"/>
      <c r="J22" s="216"/>
      <c r="K22" s="235"/>
    </row>
    <row r="23" spans="1:11">
      <c r="A23" s="116" t="s">
        <v>394</v>
      </c>
      <c r="B23" s="23"/>
      <c r="C23" s="108"/>
      <c r="D23" s="108"/>
      <c r="E23" s="108"/>
      <c r="F23" s="108"/>
      <c r="G23" s="108"/>
      <c r="H23" s="108"/>
      <c r="I23" s="108"/>
      <c r="J23" s="216"/>
      <c r="K23" s="235"/>
    </row>
    <row r="24" spans="1:11">
      <c r="A24" s="116" t="s">
        <v>395</v>
      </c>
      <c r="B24" s="23"/>
      <c r="C24" s="108"/>
      <c r="D24" s="108"/>
      <c r="E24" s="108"/>
      <c r="F24" s="108"/>
      <c r="G24" s="108"/>
      <c r="H24" s="108"/>
      <c r="I24" s="108"/>
      <c r="J24" s="216"/>
      <c r="K24" s="235"/>
    </row>
    <row r="25" spans="1:11">
      <c r="A25" s="116" t="s">
        <v>396</v>
      </c>
      <c r="B25" s="23"/>
      <c r="C25" s="108"/>
      <c r="D25" s="108"/>
      <c r="E25" s="108"/>
      <c r="F25" s="108"/>
      <c r="G25" s="108"/>
      <c r="H25" s="108"/>
      <c r="I25" s="108"/>
      <c r="J25" s="216"/>
      <c r="K25" s="235"/>
    </row>
    <row r="26" spans="1:11">
      <c r="A26" s="116" t="s">
        <v>397</v>
      </c>
      <c r="B26" s="23"/>
      <c r="C26" s="108"/>
      <c r="D26" s="108"/>
      <c r="E26" s="108"/>
      <c r="F26" s="108"/>
      <c r="G26" s="108"/>
      <c r="H26" s="108"/>
      <c r="I26" s="108"/>
      <c r="J26" s="216"/>
      <c r="K26" s="235"/>
    </row>
    <row r="27" spans="1:11">
      <c r="A27" s="116" t="s">
        <v>398</v>
      </c>
      <c r="B27" s="23"/>
      <c r="C27" s="108"/>
      <c r="D27" s="108"/>
      <c r="E27" s="108"/>
      <c r="F27" s="108"/>
      <c r="G27" s="108"/>
      <c r="H27" s="108"/>
      <c r="I27" s="108"/>
      <c r="J27" s="216"/>
      <c r="K27" s="235"/>
    </row>
    <row r="28" spans="1:11">
      <c r="A28" s="116" t="s">
        <v>399</v>
      </c>
      <c r="B28" s="23"/>
      <c r="C28" s="108"/>
      <c r="D28" s="108"/>
      <c r="E28" s="108"/>
      <c r="F28" s="108"/>
      <c r="G28" s="108"/>
      <c r="H28" s="108"/>
      <c r="I28" s="108"/>
      <c r="J28" s="216"/>
      <c r="K28" s="235"/>
    </row>
    <row r="29" spans="1:11">
      <c r="A29" s="116" t="s">
        <v>400</v>
      </c>
      <c r="B29" s="23"/>
      <c r="C29" s="108"/>
      <c r="D29" s="108"/>
      <c r="E29" s="108"/>
      <c r="F29" s="108"/>
      <c r="G29" s="108"/>
      <c r="H29" s="108"/>
      <c r="I29" s="108"/>
      <c r="J29" s="216"/>
      <c r="K29" s="235"/>
    </row>
    <row r="30" spans="1:11">
      <c r="A30" s="114" t="s">
        <v>401</v>
      </c>
      <c r="B30" s="28"/>
      <c r="C30" s="109"/>
      <c r="D30" s="109"/>
      <c r="E30" s="109"/>
      <c r="F30" s="109"/>
      <c r="G30" s="109"/>
      <c r="H30" s="109"/>
      <c r="I30" s="109"/>
      <c r="J30" s="217"/>
      <c r="K30" s="236"/>
    </row>
    <row r="31" spans="1:11">
      <c r="A31" s="114" t="s">
        <v>401</v>
      </c>
      <c r="B31" s="28"/>
      <c r="C31" s="109"/>
      <c r="D31" s="109"/>
      <c r="E31" s="109"/>
      <c r="F31" s="109"/>
      <c r="G31" s="109"/>
      <c r="H31" s="109"/>
      <c r="I31" s="109"/>
      <c r="J31" s="217"/>
      <c r="K31" s="236"/>
    </row>
    <row r="32" spans="1:11">
      <c r="A32" s="114" t="s">
        <v>401</v>
      </c>
      <c r="B32" s="28"/>
      <c r="C32" s="109"/>
      <c r="D32" s="109"/>
      <c r="E32" s="109"/>
      <c r="F32" s="109"/>
      <c r="G32" s="109"/>
      <c r="H32" s="109"/>
      <c r="I32" s="109"/>
      <c r="J32" s="217"/>
      <c r="K32" s="236"/>
    </row>
    <row r="33" spans="1:11" ht="15.75" thickBot="1">
      <c r="A33" s="114" t="s">
        <v>401</v>
      </c>
      <c r="B33" s="28"/>
      <c r="C33" s="109"/>
      <c r="D33" s="109"/>
      <c r="E33" s="109"/>
      <c r="F33" s="109"/>
      <c r="G33" s="109"/>
      <c r="H33" s="109"/>
      <c r="I33" s="109"/>
      <c r="J33" s="217"/>
      <c r="K33" s="236"/>
    </row>
    <row r="34" spans="1:11">
      <c r="A34" s="526" t="s">
        <v>21</v>
      </c>
      <c r="B34" s="475"/>
      <c r="C34" s="14"/>
      <c r="D34" s="14"/>
      <c r="E34" s="14"/>
      <c r="F34" s="14"/>
      <c r="G34" s="14"/>
      <c r="H34" s="14"/>
      <c r="I34" s="14"/>
      <c r="J34" s="14"/>
      <c r="K34" s="237"/>
    </row>
    <row r="35" spans="1:11" ht="15.75" thickBot="1">
      <c r="A35" s="527"/>
      <c r="B35" s="16"/>
      <c r="C35" s="17"/>
      <c r="D35" s="17"/>
      <c r="E35" s="17"/>
      <c r="F35" s="17"/>
      <c r="G35" s="17"/>
      <c r="H35" s="17"/>
      <c r="I35" s="17"/>
      <c r="J35" s="17"/>
      <c r="K35" s="238"/>
    </row>
    <row r="36" spans="1:11" ht="15.75" thickBot="1">
      <c r="A36" s="9" t="s">
        <v>22</v>
      </c>
      <c r="B36" s="10"/>
      <c r="C36" s="10"/>
      <c r="D36" s="10"/>
      <c r="E36" s="10"/>
      <c r="F36" s="10"/>
      <c r="G36" s="10"/>
      <c r="H36" s="10"/>
      <c r="I36" s="10"/>
      <c r="J36" s="10"/>
      <c r="K36" s="241"/>
    </row>
    <row r="37" spans="1:11" ht="15.75" thickBot="1">
      <c r="A37" s="11" t="s">
        <v>23</v>
      </c>
      <c r="B37" s="377">
        <v>30804</v>
      </c>
      <c r="C37" s="12"/>
      <c r="D37" s="12"/>
      <c r="E37" s="12"/>
      <c r="F37" s="12"/>
      <c r="G37" s="12"/>
      <c r="H37" s="12"/>
      <c r="I37" s="12"/>
      <c r="J37" s="12"/>
      <c r="K37" s="242"/>
    </row>
    <row r="38" spans="1:11" ht="15.75" thickBot="1">
      <c r="A38" s="11" t="s">
        <v>24</v>
      </c>
      <c r="B38" s="375"/>
      <c r="C38" s="12"/>
      <c r="D38" s="12"/>
      <c r="E38" s="12"/>
      <c r="F38" s="12"/>
      <c r="G38" s="12"/>
      <c r="H38" s="12"/>
      <c r="I38" s="12"/>
      <c r="J38" s="12"/>
      <c r="K38" s="242"/>
    </row>
    <row r="39" spans="1:11" ht="15.75" thickBot="1">
      <c r="A39" s="9" t="s">
        <v>25</v>
      </c>
      <c r="B39" s="375"/>
      <c r="C39" s="12"/>
      <c r="D39" s="12"/>
      <c r="E39" s="12"/>
      <c r="F39" s="12"/>
      <c r="G39" s="12"/>
      <c r="H39" s="12"/>
      <c r="I39" s="12"/>
      <c r="J39" s="12"/>
      <c r="K39" s="242"/>
    </row>
    <row r="40" spans="1:11" ht="15.75" thickBot="1">
      <c r="A40" s="9" t="s">
        <v>26</v>
      </c>
      <c r="B40" s="375"/>
      <c r="C40" s="12"/>
      <c r="D40" s="12"/>
      <c r="E40" s="12"/>
      <c r="F40" s="12"/>
      <c r="G40" s="12"/>
      <c r="H40" s="12"/>
      <c r="I40" s="12"/>
      <c r="J40" s="12"/>
      <c r="K40" s="242"/>
    </row>
    <row r="41" spans="1:11" ht="15.75" thickBot="1">
      <c r="A41" s="9" t="s">
        <v>27</v>
      </c>
      <c r="B41" s="375"/>
      <c r="C41" s="12"/>
      <c r="D41" s="12"/>
      <c r="E41" s="12"/>
      <c r="F41" s="12"/>
      <c r="G41" s="12"/>
      <c r="H41" s="12"/>
      <c r="I41" s="12"/>
      <c r="J41" s="12"/>
      <c r="K41" s="242"/>
    </row>
    <row r="42" spans="1:11" ht="15.75" thickBot="1">
      <c r="A42" s="11" t="s">
        <v>28</v>
      </c>
      <c r="B42" s="375"/>
      <c r="C42" s="12"/>
      <c r="D42" s="12"/>
      <c r="E42" s="12"/>
      <c r="F42" s="12"/>
      <c r="G42" s="12"/>
      <c r="H42" s="12"/>
      <c r="I42" s="12"/>
      <c r="J42" s="12"/>
      <c r="K42" s="242"/>
    </row>
    <row r="43" spans="1:11" ht="15.75" thickBot="1">
      <c r="A43" s="11" t="s">
        <v>29</v>
      </c>
      <c r="B43" s="375"/>
      <c r="C43" s="12"/>
      <c r="D43" s="12"/>
      <c r="E43" s="12"/>
      <c r="F43" s="12"/>
      <c r="G43" s="12"/>
      <c r="H43" s="12"/>
      <c r="I43" s="12"/>
      <c r="J43" s="12"/>
      <c r="K43" s="242"/>
    </row>
    <row r="44" spans="1:11" ht="15.75" thickBot="1">
      <c r="A44" s="11" t="s">
        <v>30</v>
      </c>
      <c r="B44" s="375"/>
      <c r="C44" s="12"/>
      <c r="D44" s="12"/>
      <c r="E44" s="12"/>
      <c r="F44" s="12"/>
      <c r="G44" s="12"/>
      <c r="H44" s="12"/>
      <c r="I44" s="12"/>
      <c r="J44" s="12"/>
      <c r="K44" s="242"/>
    </row>
    <row r="45" spans="1:11" ht="15.75" thickBot="1">
      <c r="A45" s="9" t="s">
        <v>31</v>
      </c>
      <c r="B45" s="375"/>
      <c r="C45" s="12"/>
      <c r="D45" s="12"/>
      <c r="E45" s="12"/>
      <c r="F45" s="12"/>
      <c r="G45" s="12"/>
      <c r="H45" s="12"/>
      <c r="I45" s="12"/>
      <c r="J45" s="12"/>
      <c r="K45" s="242"/>
    </row>
    <row r="46" spans="1:11" ht="15.75" thickBot="1">
      <c r="A46" s="9" t="s">
        <v>32</v>
      </c>
      <c r="B46" s="375"/>
      <c r="C46" s="12"/>
      <c r="D46" s="12"/>
      <c r="E46" s="12"/>
      <c r="F46" s="12"/>
      <c r="G46" s="12"/>
      <c r="H46" s="12"/>
      <c r="I46" s="12"/>
      <c r="J46" s="12"/>
      <c r="K46" s="242"/>
    </row>
    <row r="47" spans="1:11" ht="15.75" thickBot="1">
      <c r="A47" s="9" t="s">
        <v>33</v>
      </c>
      <c r="B47" s="486">
        <f>SUM(B37:B46)</f>
        <v>30804</v>
      </c>
      <c r="C47" s="12"/>
      <c r="D47" s="12"/>
      <c r="E47" s="12"/>
      <c r="F47" s="12"/>
      <c r="G47" s="12"/>
      <c r="H47" s="12"/>
      <c r="I47" s="12"/>
      <c r="J47" s="12"/>
      <c r="K47" s="242"/>
    </row>
    <row r="48" spans="1:11" ht="15.75" thickBot="1">
      <c r="A48" s="9" t="s">
        <v>34</v>
      </c>
      <c r="B48" s="486">
        <f>B47*0.37</f>
        <v>11397.48</v>
      </c>
      <c r="C48" s="12"/>
      <c r="D48" s="12"/>
      <c r="E48" s="12"/>
      <c r="F48" s="12"/>
      <c r="G48" s="12"/>
      <c r="H48" s="12"/>
      <c r="I48" s="12"/>
      <c r="J48" s="12"/>
      <c r="K48" s="242"/>
    </row>
    <row r="49" spans="1:11" ht="15.75" thickBot="1">
      <c r="A49" s="9" t="s">
        <v>35</v>
      </c>
      <c r="B49" s="486">
        <f>SUM(B47:B48)</f>
        <v>42201.479999999996</v>
      </c>
      <c r="C49" s="12"/>
      <c r="D49" s="12"/>
      <c r="E49" s="12"/>
      <c r="F49" s="12"/>
      <c r="G49" s="12"/>
      <c r="H49" s="12"/>
      <c r="I49" s="12"/>
      <c r="J49" s="12"/>
      <c r="K49" s="242"/>
    </row>
    <row r="50" spans="1:11">
      <c r="A50" s="526" t="s">
        <v>36</v>
      </c>
      <c r="B50" s="475"/>
      <c r="C50" s="14"/>
      <c r="D50" s="14"/>
      <c r="E50" s="14"/>
      <c r="F50" s="14"/>
      <c r="G50" s="14"/>
      <c r="H50" s="15"/>
      <c r="I50" s="15"/>
      <c r="J50" s="15"/>
      <c r="K50" s="237"/>
    </row>
    <row r="51" spans="1:11" ht="15.75" thickBot="1">
      <c r="A51" s="528"/>
      <c r="B51" s="25"/>
      <c r="C51" s="26"/>
      <c r="D51" s="26"/>
      <c r="E51" s="26"/>
      <c r="F51" s="26"/>
      <c r="G51" s="26"/>
      <c r="H51" s="27"/>
      <c r="I51" s="27"/>
      <c r="J51" s="27"/>
      <c r="K51" s="239"/>
    </row>
    <row r="52" spans="1:11" ht="15.75" thickBot="1">
      <c r="A52" s="271" t="s">
        <v>361</v>
      </c>
      <c r="B52" s="494">
        <v>44</v>
      </c>
      <c r="C52" s="487"/>
      <c r="D52" s="487"/>
      <c r="E52" s="487"/>
      <c r="F52" s="30"/>
      <c r="G52" s="30"/>
      <c r="H52" s="30"/>
      <c r="I52" s="30"/>
      <c r="J52" s="218"/>
      <c r="K52" s="243"/>
    </row>
    <row r="53" spans="1:11" ht="15.75" thickBot="1">
      <c r="A53" s="271"/>
      <c r="B53" s="488"/>
      <c r="C53" s="489"/>
      <c r="D53" s="489"/>
      <c r="E53" s="489"/>
      <c r="F53" s="29"/>
      <c r="G53" s="29"/>
      <c r="H53" s="29"/>
      <c r="I53" s="29"/>
      <c r="J53" s="219"/>
      <c r="K53" s="244"/>
    </row>
    <row r="54" spans="1:11" ht="15.75" thickBot="1">
      <c r="A54" s="271"/>
      <c r="B54" s="488"/>
      <c r="C54" s="489"/>
      <c r="D54" s="489"/>
      <c r="E54" s="489"/>
      <c r="F54" s="29"/>
      <c r="G54" s="29"/>
      <c r="H54" s="29"/>
      <c r="I54" s="29"/>
      <c r="J54" s="219"/>
      <c r="K54" s="244"/>
    </row>
    <row r="55" spans="1:11" ht="15.75" thickBot="1">
      <c r="A55" s="271"/>
      <c r="B55" s="488"/>
      <c r="C55" s="489"/>
      <c r="D55" s="489"/>
      <c r="E55" s="489"/>
      <c r="F55" s="29"/>
      <c r="G55" s="29"/>
      <c r="H55" s="29"/>
      <c r="I55" s="29"/>
      <c r="J55" s="219"/>
      <c r="K55" s="244"/>
    </row>
    <row r="56" spans="1:11" ht="15.75" thickBot="1">
      <c r="A56" s="271"/>
      <c r="B56" s="488"/>
      <c r="C56" s="489"/>
      <c r="D56" s="489"/>
      <c r="E56" s="489"/>
      <c r="F56" s="29"/>
      <c r="G56" s="29"/>
      <c r="H56" s="29"/>
      <c r="I56" s="29"/>
      <c r="J56" s="219"/>
      <c r="K56" s="244"/>
    </row>
    <row r="57" spans="1:11">
      <c r="A57" s="271"/>
      <c r="B57" s="488"/>
      <c r="C57" s="489"/>
      <c r="D57" s="489"/>
      <c r="E57" s="489"/>
      <c r="F57" s="29"/>
      <c r="G57" s="29"/>
      <c r="H57" s="29"/>
      <c r="I57" s="29"/>
      <c r="J57" s="219"/>
      <c r="K57" s="244"/>
    </row>
    <row r="58" spans="1:11" ht="15.75" thickBot="1">
      <c r="A58" s="490"/>
      <c r="B58" s="491"/>
      <c r="C58" s="492"/>
      <c r="D58" s="492"/>
      <c r="E58" s="492"/>
      <c r="F58" s="31"/>
      <c r="G58" s="31"/>
      <c r="H58" s="31"/>
      <c r="I58" s="31"/>
      <c r="J58" s="220"/>
      <c r="K58" s="245"/>
    </row>
    <row r="60" spans="1:11">
      <c r="A60" s="81" t="s">
        <v>37</v>
      </c>
      <c r="B60" s="81"/>
      <c r="C60" s="81"/>
      <c r="D60" s="81"/>
      <c r="E60" s="81"/>
      <c r="F60" s="81"/>
      <c r="G60" s="81"/>
    </row>
    <row r="61" spans="1:11">
      <c r="A61" s="81" t="s">
        <v>38</v>
      </c>
      <c r="B61" s="81"/>
      <c r="C61" s="81"/>
      <c r="D61" s="81"/>
      <c r="E61" s="81"/>
      <c r="F61" s="81"/>
      <c r="G61" s="81"/>
    </row>
    <row r="62" spans="1:11" ht="15.75" thickBot="1">
      <c r="A62" s="81" t="s">
        <v>402</v>
      </c>
      <c r="B62" s="81"/>
      <c r="C62" s="81"/>
      <c r="D62" s="81"/>
      <c r="E62" s="81"/>
      <c r="F62" s="81"/>
      <c r="G62" s="81"/>
    </row>
    <row r="63" spans="1:11" ht="60.75" thickBot="1">
      <c r="A63" s="41" t="s">
        <v>406</v>
      </c>
      <c r="B63" s="41" t="s">
        <v>404</v>
      </c>
      <c r="C63" s="43" t="s">
        <v>474</v>
      </c>
      <c r="D63" s="44" t="s">
        <v>39</v>
      </c>
      <c r="E63" s="44" t="s">
        <v>40</v>
      </c>
      <c r="F63" s="42" t="s">
        <v>41</v>
      </c>
      <c r="G63" s="80" t="s">
        <v>42</v>
      </c>
      <c r="H63" s="80" t="s">
        <v>405</v>
      </c>
      <c r="I63" s="117" t="s">
        <v>403</v>
      </c>
      <c r="J63" s="117"/>
      <c r="K63" s="246" t="s">
        <v>205</v>
      </c>
    </row>
    <row r="64" spans="1:11" ht="15.75" thickBot="1">
      <c r="A64" s="91" t="s">
        <v>374</v>
      </c>
      <c r="B64" s="110"/>
      <c r="C64" s="51"/>
      <c r="D64" s="52"/>
      <c r="E64" s="52"/>
      <c r="F64" s="52"/>
      <c r="G64" s="53"/>
      <c r="H64" s="53"/>
      <c r="I64" s="118"/>
      <c r="J64" s="118"/>
      <c r="K64" s="247"/>
    </row>
    <row r="65" spans="1:11" ht="30">
      <c r="A65" s="493" t="s">
        <v>936</v>
      </c>
      <c r="B65" s="126" t="s">
        <v>194</v>
      </c>
      <c r="C65" s="136"/>
      <c r="D65" s="126" t="s">
        <v>194</v>
      </c>
      <c r="E65" s="126" t="s">
        <v>194</v>
      </c>
      <c r="F65" s="126" t="s">
        <v>194</v>
      </c>
      <c r="G65" s="126"/>
      <c r="H65" s="66" t="s">
        <v>409</v>
      </c>
      <c r="I65" s="119"/>
      <c r="J65" s="119"/>
      <c r="K65" s="248" t="s">
        <v>207</v>
      </c>
    </row>
    <row r="66" spans="1:11">
      <c r="A66" s="49"/>
      <c r="B66" s="127"/>
      <c r="C66" s="134"/>
      <c r="D66" s="127"/>
      <c r="E66" s="127"/>
      <c r="F66" s="127"/>
      <c r="G66" s="127"/>
      <c r="H66" s="60"/>
      <c r="I66" s="120"/>
      <c r="J66" s="120"/>
      <c r="K66" s="249"/>
    </row>
    <row r="67" spans="1:11">
      <c r="A67" s="49"/>
      <c r="B67" s="127"/>
      <c r="C67" s="134"/>
      <c r="D67" s="127"/>
      <c r="E67" s="127"/>
      <c r="F67" s="127"/>
      <c r="G67" s="127"/>
      <c r="H67" s="60"/>
      <c r="I67" s="120"/>
      <c r="J67" s="120"/>
      <c r="K67" s="249"/>
    </row>
    <row r="68" spans="1:11">
      <c r="A68" s="49"/>
      <c r="B68" s="127"/>
      <c r="C68" s="134"/>
      <c r="D68" s="127"/>
      <c r="E68" s="127"/>
      <c r="F68" s="127"/>
      <c r="G68" s="127"/>
      <c r="H68" s="60"/>
      <c r="I68" s="120"/>
      <c r="J68" s="120"/>
      <c r="K68" s="249"/>
    </row>
    <row r="69" spans="1:11">
      <c r="A69" s="49"/>
      <c r="B69" s="127"/>
      <c r="C69" s="134"/>
      <c r="D69" s="127"/>
      <c r="E69" s="127"/>
      <c r="F69" s="127"/>
      <c r="G69" s="127"/>
      <c r="H69" s="60"/>
      <c r="I69" s="120"/>
      <c r="J69" s="120"/>
      <c r="K69" s="249"/>
    </row>
    <row r="70" spans="1:11" ht="15.75" thickBot="1">
      <c r="A70" s="50"/>
      <c r="B70" s="128"/>
      <c r="C70" s="135"/>
      <c r="D70" s="128"/>
      <c r="E70" s="128"/>
      <c r="F70" s="128"/>
      <c r="G70" s="128"/>
      <c r="H70" s="62"/>
      <c r="I70" s="121"/>
      <c r="J70" s="121"/>
      <c r="K70" s="250"/>
    </row>
    <row r="71" spans="1:11" ht="15.75" thickBot="1">
      <c r="A71" s="37" t="e">
        <f>C9</f>
        <v>#N/A</v>
      </c>
      <c r="B71" s="111"/>
      <c r="C71" s="63"/>
      <c r="D71" s="64"/>
      <c r="E71" s="64"/>
      <c r="F71" s="64"/>
      <c r="G71" s="65"/>
      <c r="H71" s="65"/>
      <c r="I71" s="122"/>
      <c r="J71" s="122"/>
      <c r="K71" s="251"/>
    </row>
    <row r="72" spans="1:11">
      <c r="A72" s="48"/>
      <c r="B72" s="126"/>
      <c r="C72" s="136"/>
      <c r="D72" s="58"/>
      <c r="E72" s="58"/>
      <c r="F72" s="79"/>
      <c r="G72" s="59"/>
      <c r="H72" s="66"/>
      <c r="I72" s="123"/>
      <c r="J72" s="221"/>
      <c r="K72" s="248"/>
    </row>
    <row r="73" spans="1:11">
      <c r="A73" s="49"/>
      <c r="B73" s="127"/>
      <c r="C73" s="134"/>
      <c r="D73" s="57"/>
      <c r="E73" s="57"/>
      <c r="F73" s="77"/>
      <c r="G73" s="60"/>
      <c r="H73" s="60"/>
      <c r="I73" s="120"/>
      <c r="J73" s="120"/>
      <c r="K73" s="249"/>
    </row>
    <row r="74" spans="1:11">
      <c r="A74" s="49"/>
      <c r="B74" s="127"/>
      <c r="C74" s="134"/>
      <c r="D74" s="57"/>
      <c r="E74" s="57"/>
      <c r="F74" s="77"/>
      <c r="G74" s="60"/>
      <c r="H74" s="60"/>
      <c r="I74" s="120"/>
      <c r="J74" s="120"/>
      <c r="K74" s="249"/>
    </row>
    <row r="75" spans="1:11">
      <c r="A75" s="49"/>
      <c r="B75" s="127"/>
      <c r="C75" s="134"/>
      <c r="D75" s="57"/>
      <c r="E75" s="57"/>
      <c r="F75" s="77"/>
      <c r="G75" s="60"/>
      <c r="H75" s="60"/>
      <c r="I75" s="120"/>
      <c r="J75" s="120"/>
      <c r="K75" s="249"/>
    </row>
    <row r="76" spans="1:11">
      <c r="A76" s="49"/>
      <c r="B76" s="127"/>
      <c r="C76" s="134"/>
      <c r="D76" s="57"/>
      <c r="E76" s="57"/>
      <c r="F76" s="77"/>
      <c r="G76" s="60"/>
      <c r="H76" s="60"/>
      <c r="I76" s="120"/>
      <c r="J76" s="120"/>
      <c r="K76" s="249"/>
    </row>
    <row r="77" spans="1:11" ht="15.75" thickBot="1">
      <c r="A77" s="50"/>
      <c r="B77" s="128"/>
      <c r="C77" s="135"/>
      <c r="D77" s="61"/>
      <c r="E77" s="61"/>
      <c r="F77" s="78"/>
      <c r="G77" s="62"/>
      <c r="H77" s="62"/>
      <c r="I77" s="121"/>
      <c r="J77" s="121"/>
      <c r="K77" s="250"/>
    </row>
    <row r="78" spans="1:11" ht="15.75" thickBot="1">
      <c r="A78" s="1" t="e">
        <f>D9</f>
        <v>#N/A</v>
      </c>
      <c r="B78" s="112"/>
      <c r="C78" s="54"/>
      <c r="D78" s="55"/>
      <c r="E78" s="55"/>
      <c r="F78" s="55"/>
      <c r="G78" s="56"/>
      <c r="H78" s="56"/>
      <c r="I78" s="124"/>
      <c r="J78" s="124"/>
      <c r="K78" s="252"/>
    </row>
    <row r="79" spans="1:11">
      <c r="A79" s="38"/>
      <c r="B79" s="126"/>
      <c r="C79" s="136"/>
      <c r="D79" s="58"/>
      <c r="E79" s="58"/>
      <c r="F79" s="79"/>
      <c r="G79" s="59"/>
      <c r="H79" s="66"/>
      <c r="I79" s="123"/>
      <c r="J79" s="221"/>
      <c r="K79" s="248"/>
    </row>
    <row r="80" spans="1:11">
      <c r="A80" s="39"/>
      <c r="B80" s="127"/>
      <c r="C80" s="134"/>
      <c r="D80" s="57"/>
      <c r="E80" s="57"/>
      <c r="F80" s="77"/>
      <c r="G80" s="60"/>
      <c r="H80" s="60"/>
      <c r="I80" s="120"/>
      <c r="J80" s="120"/>
      <c r="K80" s="249"/>
    </row>
    <row r="81" spans="1:11">
      <c r="A81" s="39"/>
      <c r="B81" s="127"/>
      <c r="C81" s="134"/>
      <c r="D81" s="57"/>
      <c r="E81" s="57"/>
      <c r="F81" s="77"/>
      <c r="G81" s="60"/>
      <c r="H81" s="60"/>
      <c r="I81" s="120"/>
      <c r="J81" s="120"/>
      <c r="K81" s="249"/>
    </row>
    <row r="82" spans="1:11">
      <c r="A82" s="39"/>
      <c r="B82" s="127"/>
      <c r="C82" s="134"/>
      <c r="D82" s="57"/>
      <c r="E82" s="57"/>
      <c r="F82" s="77"/>
      <c r="G82" s="60"/>
      <c r="H82" s="60"/>
      <c r="I82" s="120"/>
      <c r="J82" s="120"/>
      <c r="K82" s="249"/>
    </row>
    <row r="83" spans="1:11">
      <c r="A83" s="39"/>
      <c r="B83" s="127"/>
      <c r="C83" s="134"/>
      <c r="D83" s="57"/>
      <c r="E83" s="57"/>
      <c r="F83" s="77"/>
      <c r="G83" s="60"/>
      <c r="H83" s="60"/>
      <c r="I83" s="120"/>
      <c r="J83" s="120"/>
      <c r="K83" s="249"/>
    </row>
    <row r="84" spans="1:11" ht="15.75" thickBot="1">
      <c r="A84" s="40"/>
      <c r="B84" s="128"/>
      <c r="C84" s="135"/>
      <c r="D84" s="61"/>
      <c r="E84" s="61"/>
      <c r="F84" s="78"/>
      <c r="G84" s="62"/>
      <c r="H84" s="62"/>
      <c r="I84" s="121"/>
      <c r="J84" s="121"/>
      <c r="K84" s="250"/>
    </row>
    <row r="85" spans="1:11" ht="15.75" thickBot="1">
      <c r="A85" s="1" t="e">
        <f>E9</f>
        <v>#N/A</v>
      </c>
      <c r="B85" s="113"/>
      <c r="C85" s="45"/>
      <c r="D85" s="46"/>
      <c r="E85" s="46"/>
      <c r="F85" s="46"/>
      <c r="G85" s="47"/>
      <c r="H85" s="47"/>
      <c r="I85" s="125"/>
      <c r="J85" s="125"/>
      <c r="K85" s="253"/>
    </row>
    <row r="86" spans="1:11">
      <c r="A86" s="38"/>
      <c r="B86" s="126"/>
      <c r="C86" s="136"/>
      <c r="D86" s="58"/>
      <c r="E86" s="58"/>
      <c r="F86" s="79"/>
      <c r="G86" s="59"/>
      <c r="H86" s="66"/>
      <c r="I86" s="123"/>
      <c r="J86" s="221"/>
      <c r="K86" s="248"/>
    </row>
    <row r="87" spans="1:11">
      <c r="A87" s="39"/>
      <c r="B87" s="127"/>
      <c r="C87" s="134"/>
      <c r="D87" s="57"/>
      <c r="E87" s="57"/>
      <c r="F87" s="77"/>
      <c r="G87" s="60"/>
      <c r="H87" s="60"/>
      <c r="I87" s="120"/>
      <c r="J87" s="120"/>
      <c r="K87" s="249"/>
    </row>
    <row r="88" spans="1:11">
      <c r="A88" s="39"/>
      <c r="B88" s="127"/>
      <c r="C88" s="134"/>
      <c r="D88" s="57"/>
      <c r="E88" s="57"/>
      <c r="F88" s="77"/>
      <c r="G88" s="60"/>
      <c r="H88" s="60"/>
      <c r="I88" s="120"/>
      <c r="J88" s="120"/>
      <c r="K88" s="249"/>
    </row>
    <row r="89" spans="1:11">
      <c r="A89" s="39"/>
      <c r="B89" s="127"/>
      <c r="C89" s="134"/>
      <c r="D89" s="57"/>
      <c r="E89" s="57"/>
      <c r="F89" s="77"/>
      <c r="G89" s="60"/>
      <c r="H89" s="60"/>
      <c r="I89" s="120"/>
      <c r="J89" s="120"/>
      <c r="K89" s="249"/>
    </row>
    <row r="90" spans="1:11">
      <c r="A90" s="39"/>
      <c r="B90" s="127"/>
      <c r="C90" s="134"/>
      <c r="D90" s="57"/>
      <c r="E90" s="57"/>
      <c r="F90" s="77"/>
      <c r="G90" s="60"/>
      <c r="H90" s="60"/>
      <c r="I90" s="120"/>
      <c r="J90" s="120"/>
      <c r="K90" s="249"/>
    </row>
    <row r="91" spans="1:11" ht="15.75" thickBot="1">
      <c r="A91" s="40"/>
      <c r="B91" s="128"/>
      <c r="C91" s="135"/>
      <c r="D91" s="61"/>
      <c r="E91" s="61"/>
      <c r="F91" s="78"/>
      <c r="G91" s="62"/>
      <c r="H91" s="62"/>
      <c r="I91" s="121"/>
      <c r="J91" s="121"/>
      <c r="K91" s="250"/>
    </row>
    <row r="92" spans="1:11" ht="15.75" thickBot="1">
      <c r="A92" s="1" t="e">
        <f>F9</f>
        <v>#N/A</v>
      </c>
      <c r="B92" s="113"/>
      <c r="C92" s="45"/>
      <c r="D92" s="46"/>
      <c r="E92" s="46"/>
      <c r="F92" s="46"/>
      <c r="G92" s="47"/>
      <c r="H92" s="47"/>
      <c r="I92" s="125"/>
      <c r="J92" s="125"/>
      <c r="K92" s="253"/>
    </row>
    <row r="93" spans="1:11">
      <c r="A93" s="38"/>
      <c r="B93" s="126"/>
      <c r="C93" s="136"/>
      <c r="D93" s="58"/>
      <c r="E93" s="58"/>
      <c r="F93" s="79"/>
      <c r="G93" s="59"/>
      <c r="H93" s="66"/>
      <c r="I93" s="123"/>
      <c r="J93" s="221"/>
      <c r="K93" s="248"/>
    </row>
    <row r="94" spans="1:11">
      <c r="A94" s="39"/>
      <c r="B94" s="127"/>
      <c r="C94" s="134"/>
      <c r="D94" s="57"/>
      <c r="E94" s="57"/>
      <c r="F94" s="77"/>
      <c r="G94" s="60"/>
      <c r="H94" s="60"/>
      <c r="I94" s="120"/>
      <c r="J94" s="120"/>
      <c r="K94" s="249"/>
    </row>
    <row r="95" spans="1:11">
      <c r="A95" s="39"/>
      <c r="B95" s="127"/>
      <c r="C95" s="134"/>
      <c r="D95" s="57"/>
      <c r="E95" s="57"/>
      <c r="F95" s="77"/>
      <c r="G95" s="60"/>
      <c r="H95" s="60"/>
      <c r="I95" s="120"/>
      <c r="J95" s="120"/>
      <c r="K95" s="249"/>
    </row>
    <row r="96" spans="1:11">
      <c r="A96" s="39"/>
      <c r="B96" s="127"/>
      <c r="C96" s="134"/>
      <c r="D96" s="57"/>
      <c r="E96" s="57"/>
      <c r="F96" s="77"/>
      <c r="G96" s="60"/>
      <c r="H96" s="60"/>
      <c r="I96" s="120"/>
      <c r="J96" s="120"/>
      <c r="K96" s="249"/>
    </row>
    <row r="97" spans="1:11">
      <c r="A97" s="39"/>
      <c r="B97" s="127"/>
      <c r="C97" s="134"/>
      <c r="D97" s="57"/>
      <c r="E97" s="57"/>
      <c r="F97" s="77"/>
      <c r="G97" s="60"/>
      <c r="H97" s="60"/>
      <c r="I97" s="120"/>
      <c r="J97" s="120"/>
      <c r="K97" s="249"/>
    </row>
    <row r="98" spans="1:11" ht="15.75" thickBot="1">
      <c r="A98" s="40"/>
      <c r="B98" s="128"/>
      <c r="C98" s="135"/>
      <c r="D98" s="61"/>
      <c r="E98" s="61"/>
      <c r="F98" s="78"/>
      <c r="G98" s="62"/>
      <c r="H98" s="62"/>
      <c r="I98" s="121"/>
      <c r="J98" s="121"/>
      <c r="K98" s="250"/>
    </row>
    <row r="99" spans="1:11" ht="15.75" thickBot="1">
      <c r="A99" s="1" t="e">
        <f>G9</f>
        <v>#N/A</v>
      </c>
      <c r="B99" s="113"/>
      <c r="C99" s="45"/>
      <c r="D99" s="46"/>
      <c r="E99" s="46"/>
      <c r="F99" s="46"/>
      <c r="G99" s="47"/>
      <c r="H99" s="47"/>
      <c r="I99" s="125"/>
      <c r="J99" s="125"/>
      <c r="K99" s="253"/>
    </row>
    <row r="100" spans="1:11">
      <c r="A100" s="38"/>
      <c r="B100" s="126"/>
      <c r="C100" s="136"/>
      <c r="D100" s="58"/>
      <c r="E100" s="58"/>
      <c r="F100" s="79"/>
      <c r="G100" s="59"/>
      <c r="H100" s="66"/>
      <c r="I100" s="123"/>
      <c r="J100" s="221"/>
      <c r="K100" s="248"/>
    </row>
    <row r="101" spans="1:11">
      <c r="A101" s="39"/>
      <c r="B101" s="127"/>
      <c r="C101" s="134"/>
      <c r="D101" s="57"/>
      <c r="E101" s="57"/>
      <c r="F101" s="77"/>
      <c r="G101" s="60"/>
      <c r="H101" s="60"/>
      <c r="I101" s="120"/>
      <c r="J101" s="120"/>
      <c r="K101" s="249"/>
    </row>
    <row r="102" spans="1:11">
      <c r="A102" s="39"/>
      <c r="B102" s="127"/>
      <c r="C102" s="134"/>
      <c r="D102" s="57"/>
      <c r="E102" s="57"/>
      <c r="F102" s="77"/>
      <c r="G102" s="60"/>
      <c r="H102" s="60"/>
      <c r="I102" s="120"/>
      <c r="J102" s="120"/>
      <c r="K102" s="249"/>
    </row>
    <row r="103" spans="1:11">
      <c r="A103" s="39"/>
      <c r="B103" s="127"/>
      <c r="C103" s="134"/>
      <c r="D103" s="57"/>
      <c r="E103" s="57"/>
      <c r="F103" s="77"/>
      <c r="G103" s="60"/>
      <c r="H103" s="60"/>
      <c r="I103" s="120"/>
      <c r="J103" s="120"/>
      <c r="K103" s="249"/>
    </row>
    <row r="104" spans="1:11">
      <c r="A104" s="39"/>
      <c r="B104" s="127"/>
      <c r="C104" s="134"/>
      <c r="D104" s="57"/>
      <c r="E104" s="57"/>
      <c r="F104" s="77"/>
      <c r="G104" s="60"/>
      <c r="H104" s="60"/>
      <c r="I104" s="120"/>
      <c r="J104" s="120"/>
      <c r="K104" s="249"/>
    </row>
    <row r="105" spans="1:11" ht="15.75" thickBot="1">
      <c r="A105" s="40"/>
      <c r="B105" s="128"/>
      <c r="C105" s="135"/>
      <c r="D105" s="61"/>
      <c r="E105" s="61"/>
      <c r="F105" s="78"/>
      <c r="G105" s="62"/>
      <c r="H105" s="62"/>
      <c r="I105" s="121"/>
      <c r="J105" s="121"/>
      <c r="K105" s="250"/>
    </row>
    <row r="106" spans="1:11" ht="15.75" thickBot="1">
      <c r="A106" s="1" t="e">
        <f>H9</f>
        <v>#N/A</v>
      </c>
      <c r="B106" s="113"/>
      <c r="C106" s="45"/>
      <c r="D106" s="46"/>
      <c r="E106" s="46"/>
      <c r="F106" s="46"/>
      <c r="G106" s="47"/>
      <c r="H106" s="47"/>
      <c r="I106" s="125"/>
      <c r="J106" s="125"/>
      <c r="K106" s="253"/>
    </row>
    <row r="107" spans="1:11">
      <c r="A107" s="38"/>
      <c r="B107" s="126"/>
      <c r="C107" s="136"/>
      <c r="D107" s="58"/>
      <c r="E107" s="58"/>
      <c r="F107" s="79"/>
      <c r="G107" s="59"/>
      <c r="H107" s="66"/>
      <c r="I107" s="123"/>
      <c r="J107" s="221"/>
      <c r="K107" s="248"/>
    </row>
    <row r="108" spans="1:11">
      <c r="A108" s="39"/>
      <c r="B108" s="127"/>
      <c r="C108" s="134"/>
      <c r="D108" s="57"/>
      <c r="E108" s="57"/>
      <c r="F108" s="77"/>
      <c r="G108" s="60"/>
      <c r="H108" s="60"/>
      <c r="I108" s="120"/>
      <c r="J108" s="120"/>
      <c r="K108" s="249"/>
    </row>
    <row r="109" spans="1:11">
      <c r="A109" s="39"/>
      <c r="B109" s="127"/>
      <c r="C109" s="134"/>
      <c r="D109" s="57"/>
      <c r="E109" s="57"/>
      <c r="F109" s="77"/>
      <c r="G109" s="60"/>
      <c r="H109" s="60"/>
      <c r="I109" s="120"/>
      <c r="J109" s="120"/>
      <c r="K109" s="249"/>
    </row>
    <row r="110" spans="1:11">
      <c r="A110" s="39"/>
      <c r="B110" s="127"/>
      <c r="C110" s="134"/>
      <c r="D110" s="57"/>
      <c r="E110" s="57"/>
      <c r="F110" s="77"/>
      <c r="G110" s="60"/>
      <c r="H110" s="60"/>
      <c r="I110" s="120"/>
      <c r="J110" s="120"/>
      <c r="K110" s="249"/>
    </row>
    <row r="111" spans="1:11">
      <c r="A111" s="39"/>
      <c r="B111" s="127"/>
      <c r="C111" s="134"/>
      <c r="D111" s="57"/>
      <c r="E111" s="57"/>
      <c r="F111" s="77"/>
      <c r="G111" s="60"/>
      <c r="H111" s="60"/>
      <c r="I111" s="120"/>
      <c r="J111" s="120"/>
      <c r="K111" s="249"/>
    </row>
    <row r="112" spans="1:11" ht="15.75" thickBot="1">
      <c r="A112" s="40"/>
      <c r="B112" s="128"/>
      <c r="C112" s="135"/>
      <c r="D112" s="61"/>
      <c r="E112" s="61"/>
      <c r="F112" s="78"/>
      <c r="G112" s="62"/>
      <c r="H112" s="62"/>
      <c r="I112" s="121"/>
      <c r="J112" s="121"/>
      <c r="K112" s="250"/>
    </row>
    <row r="113" spans="1:11" ht="15.75" thickBot="1">
      <c r="A113" s="1" t="e">
        <f>I9</f>
        <v>#N/A</v>
      </c>
      <c r="B113" s="113"/>
      <c r="C113" s="45"/>
      <c r="D113" s="46"/>
      <c r="E113" s="46"/>
      <c r="F113" s="46"/>
      <c r="G113" s="47"/>
      <c r="H113" s="47"/>
      <c r="I113" s="125"/>
      <c r="J113" s="125"/>
      <c r="K113" s="253"/>
    </row>
    <row r="114" spans="1:11">
      <c r="A114" s="38"/>
      <c r="B114" s="126"/>
      <c r="C114" s="136"/>
      <c r="D114" s="58"/>
      <c r="E114" s="58"/>
      <c r="F114" s="79"/>
      <c r="G114" s="59"/>
      <c r="H114" s="66"/>
      <c r="I114" s="123"/>
      <c r="J114" s="221"/>
      <c r="K114" s="248"/>
    </row>
    <row r="115" spans="1:11">
      <c r="A115" s="39"/>
      <c r="B115" s="127"/>
      <c r="C115" s="134"/>
      <c r="D115" s="57"/>
      <c r="E115" s="57"/>
      <c r="F115" s="77"/>
      <c r="G115" s="60"/>
      <c r="H115" s="60"/>
      <c r="I115" s="120"/>
      <c r="J115" s="120"/>
      <c r="K115" s="249"/>
    </row>
    <row r="116" spans="1:11">
      <c r="A116" s="39"/>
      <c r="B116" s="127"/>
      <c r="C116" s="134"/>
      <c r="D116" s="57"/>
      <c r="E116" s="57"/>
      <c r="F116" s="77"/>
      <c r="G116" s="60"/>
      <c r="H116" s="60"/>
      <c r="I116" s="120"/>
      <c r="J116" s="120"/>
      <c r="K116" s="249"/>
    </row>
    <row r="117" spans="1:11">
      <c r="A117" s="39"/>
      <c r="B117" s="127"/>
      <c r="C117" s="134"/>
      <c r="D117" s="57"/>
      <c r="E117" s="57"/>
      <c r="F117" s="77"/>
      <c r="G117" s="60"/>
      <c r="H117" s="60"/>
      <c r="I117" s="120"/>
      <c r="J117" s="120"/>
      <c r="K117" s="249"/>
    </row>
    <row r="118" spans="1:11">
      <c r="A118" s="39"/>
      <c r="B118" s="127"/>
      <c r="C118" s="134"/>
      <c r="D118" s="57"/>
      <c r="E118" s="57"/>
      <c r="F118" s="77"/>
      <c r="G118" s="60"/>
      <c r="H118" s="60"/>
      <c r="I118" s="120"/>
      <c r="J118" s="120"/>
      <c r="K118" s="249"/>
    </row>
    <row r="119" spans="1:11" ht="15.75" thickBot="1">
      <c r="A119" s="40"/>
      <c r="B119" s="128"/>
      <c r="C119" s="135"/>
      <c r="D119" s="61"/>
      <c r="E119" s="61"/>
      <c r="F119" s="78"/>
      <c r="G119" s="62"/>
      <c r="H119" s="62"/>
      <c r="I119" s="121"/>
      <c r="J119" s="121"/>
      <c r="K119" s="250"/>
    </row>
    <row r="120" spans="1:11" ht="15.75" thickBot="1">
      <c r="A120" s="1" t="e">
        <f>J9</f>
        <v>#N/A</v>
      </c>
      <c r="B120" s="113"/>
      <c r="C120" s="45"/>
      <c r="D120" s="46"/>
      <c r="E120" s="46"/>
      <c r="F120" s="46"/>
      <c r="G120" s="47"/>
      <c r="H120" s="47"/>
      <c r="I120" s="125"/>
      <c r="J120" s="125"/>
      <c r="K120" s="253"/>
    </row>
    <row r="121" spans="1:11">
      <c r="A121" s="38"/>
      <c r="B121" s="126"/>
      <c r="C121" s="136"/>
      <c r="D121" s="58"/>
      <c r="E121" s="58"/>
      <c r="F121" s="79"/>
      <c r="G121" s="59"/>
      <c r="H121" s="66"/>
      <c r="I121" s="123"/>
      <c r="J121" s="221"/>
      <c r="K121" s="248"/>
    </row>
    <row r="122" spans="1:11">
      <c r="A122" s="39"/>
      <c r="B122" s="127"/>
      <c r="C122" s="134"/>
      <c r="D122" s="57"/>
      <c r="E122" s="57"/>
      <c r="F122" s="77"/>
      <c r="G122" s="60"/>
      <c r="H122" s="60"/>
      <c r="I122" s="120"/>
      <c r="J122" s="120"/>
      <c r="K122" s="249"/>
    </row>
    <row r="123" spans="1:11">
      <c r="A123" s="39"/>
      <c r="B123" s="127"/>
      <c r="C123" s="134"/>
      <c r="D123" s="57"/>
      <c r="E123" s="57"/>
      <c r="F123" s="77"/>
      <c r="G123" s="60"/>
      <c r="H123" s="60"/>
      <c r="I123" s="120"/>
      <c r="J123" s="120"/>
      <c r="K123" s="249"/>
    </row>
    <row r="124" spans="1:11">
      <c r="A124" s="39"/>
      <c r="B124" s="127"/>
      <c r="C124" s="134"/>
      <c r="D124" s="57"/>
      <c r="E124" s="57"/>
      <c r="F124" s="77"/>
      <c r="G124" s="60"/>
      <c r="H124" s="60"/>
      <c r="I124" s="120"/>
      <c r="J124" s="120"/>
      <c r="K124" s="249"/>
    </row>
    <row r="125" spans="1:11">
      <c r="A125" s="39"/>
      <c r="B125" s="127"/>
      <c r="C125" s="134"/>
      <c r="D125" s="57"/>
      <c r="E125" s="57"/>
      <c r="F125" s="77"/>
      <c r="G125" s="60"/>
      <c r="H125" s="60"/>
      <c r="I125" s="120"/>
      <c r="J125" s="120"/>
      <c r="K125" s="249"/>
    </row>
    <row r="126" spans="1:11" ht="15.75" thickBot="1">
      <c r="A126" s="40"/>
      <c r="B126" s="128"/>
      <c r="C126" s="135"/>
      <c r="D126" s="61"/>
      <c r="E126" s="61"/>
      <c r="F126" s="78"/>
      <c r="G126" s="62"/>
      <c r="H126" s="62"/>
      <c r="I126" s="121"/>
      <c r="J126" s="121"/>
      <c r="K126" s="250"/>
    </row>
    <row r="127" spans="1:11">
      <c r="A127" s="81"/>
      <c r="B127" s="81"/>
      <c r="C127" s="81"/>
      <c r="D127" s="81"/>
      <c r="E127" s="81"/>
      <c r="F127" s="81"/>
      <c r="G127" s="81"/>
    </row>
  </sheetData>
  <mergeCells count="6">
    <mergeCell ref="A50:A51"/>
    <mergeCell ref="A7:A9"/>
    <mergeCell ref="B7:B9"/>
    <mergeCell ref="C7:K7"/>
    <mergeCell ref="K8:K9"/>
    <mergeCell ref="A34:A35"/>
  </mergeCells>
  <dataValidations count="4">
    <dataValidation type="list" allowBlank="1" showInputMessage="1" showErrorMessage="1" sqref="K72:K77 K121:K126 K114:K119 K107:K112 K100:K105 K93:K98 K86:K91 K79:K84">
      <formula1>$AA$17:$AA$18</formula1>
    </dataValidation>
    <dataValidation type="list" allowBlank="1" showInputMessage="1" showErrorMessage="1" sqref="H72:H77 H107:H112 H100:H105 H93:H98 H86:H91 H79:H84">
      <formula1>$AA$2:$AA$12</formula1>
    </dataValidation>
    <dataValidation type="list" allowBlank="1" showInputMessage="1" showErrorMessage="1" sqref="H114:H119">
      <formula1>$AA$2:$AA$9</formula1>
    </dataValidation>
    <dataValidation type="whole" allowBlank="1" showInputMessage="1" showErrorMessage="1" sqref="B12:K19 B21:K33 C10:K10">
      <formula1>0</formula1>
      <formula2>100</formula2>
    </dataValidation>
  </dataValidations>
  <pageMargins left="0.7" right="0.7" top="0.75" bottom="0.75" header="0.3" footer="0.3"/>
  <legacyDrawing r:id="rId1"/>
  <extLst>
    <ext xmlns:x14="http://schemas.microsoft.com/office/spreadsheetml/2009/9/main" uri="{CCE6A557-97BC-4b89-ADB6-D9C93CAAB3DF}">
      <x14:dataValidations xmlns:xm="http://schemas.microsoft.com/office/excel/2006/main" count="10">
        <x14:dataValidation type="list" allowBlank="1" showInputMessage="1" showErrorMessage="1">
          <x14:formula1>
            <xm:f>'[2]Look-upSheet'!#REF!</xm:f>
          </x14:formula1>
          <xm:sqref>B65:B70 D65:G70 B121:B126 B114:B119 B107:B112 B100:B105 B93:B98 B86:B91 B79:B84 B72:B77 D121:G126 D114:G119 D107:G112 D100:G105 D93:G98 D86:G91 D79:G84 D72:G77</xm:sqref>
        </x14:dataValidation>
        <x14:dataValidation type="list" allowBlank="1" showInputMessage="1" showErrorMessage="1">
          <x14:formula1>
            <xm:f>'[2]Look-upSheet'!#REF!</xm:f>
          </x14:formula1>
          <xm:sqref>C8:J8</xm:sqref>
        </x14:dataValidation>
        <x14:dataValidation type="list" allowBlank="1" showInputMessage="1" showErrorMessage="1">
          <x14:formula1>
            <xm:f>'[2]Look-upSheet'!#REF!</xm:f>
          </x14:formula1>
          <xm:sqref>C65:C70 C72:C77 C79:C84 C86:C91 C93:C98 C100:C105 C107:C112 C114:C119 C121:C126</xm:sqref>
        </x14:dataValidation>
        <x14:dataValidation type="list" allowBlank="1" showInputMessage="1" showErrorMessage="1">
          <x14:formula1>
            <xm:f>'[2]Look-upSheet'!#REF!</xm:f>
          </x14:formula1>
          <xm:sqref>K65:K70</xm:sqref>
        </x14:dataValidation>
        <x14:dataValidation type="list" allowBlank="1" showInputMessage="1" showErrorMessage="1">
          <x14:formula1>
            <xm:f>'[2]Look-upSheet'!#REF!</xm:f>
          </x14:formula1>
          <xm:sqref>H65:H70</xm:sqref>
        </x14:dataValidation>
        <x14:dataValidation type="list" allowBlank="1" showInputMessage="1" showErrorMessage="1">
          <x14:formula1>
            <xm:f>'[2]Look-upSheet'!#REF!</xm:f>
          </x14:formula1>
          <xm:sqref>H121:H126</xm:sqref>
        </x14:dataValidation>
        <x14:dataValidation type="list" allowBlank="1" showInputMessage="1" showErrorMessage="1">
          <x14:formula1>
            <xm:f>'[2]Look-upSheet'!#REF!</xm:f>
          </x14:formula1>
          <xm:sqref>E2</xm:sqref>
        </x14:dataValidation>
        <x14:dataValidation type="list" allowBlank="1" showInputMessage="1" showErrorMessage="1">
          <x14:formula1>
            <xm:f>'[2]Look-upSheet'!#REF!</xm:f>
          </x14:formula1>
          <xm:sqref>B2</xm:sqref>
        </x14:dataValidation>
        <x14:dataValidation type="list" allowBlank="1" showInputMessage="1" showErrorMessage="1">
          <x14:formula1>
            <xm:f>'[2]Look-upSheet'!#REF!</xm:f>
          </x14:formula1>
          <xm:sqref>B3</xm:sqref>
        </x14:dataValidation>
        <x14:dataValidation type="list" allowBlank="1" showInputMessage="1" showErrorMessage="1">
          <x14:formula1>
            <xm:f>'[2]Look-upSheet'!#REF!</xm:f>
          </x14:formula1>
          <xm:sqref>B4</xm:sqref>
        </x14:dataValidation>
      </x14:dataValidations>
    </ext>
  </extLst>
</worksheet>
</file>

<file path=xl/worksheets/sheet2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B129"/>
  <sheetViews>
    <sheetView topLeftCell="A4" zoomScale="82" workbookViewId="0">
      <selection activeCell="M16" sqref="M16:O18"/>
    </sheetView>
  </sheetViews>
  <sheetFormatPr defaultColWidth="8.85546875" defaultRowHeight="15"/>
  <cols>
    <col min="1" max="1" width="32.140625" style="72" customWidth="1"/>
    <col min="2" max="2" width="13.28515625" style="72" customWidth="1"/>
    <col min="3" max="3" width="4.7109375" style="72" customWidth="1"/>
    <col min="4" max="4" width="18.28515625" style="72" customWidth="1"/>
    <col min="5" max="5" width="69.7109375" style="72" customWidth="1"/>
    <col min="6" max="6" width="23.42578125" style="72" customWidth="1"/>
    <col min="7" max="7" width="18.28515625" style="72" customWidth="1"/>
    <col min="8" max="8" width="2.85546875" style="72" customWidth="1"/>
    <col min="9" max="9" width="24.7109375" style="142" customWidth="1"/>
    <col min="10" max="10" width="8.85546875" style="142"/>
    <col min="11" max="11" width="76.7109375" style="142" customWidth="1"/>
    <col min="12" max="12" width="2.85546875" style="72" customWidth="1"/>
    <col min="13" max="13" width="69" style="72" customWidth="1"/>
    <col min="14" max="14" width="19.140625" style="72" customWidth="1"/>
    <col min="15" max="15" width="13.28515625" style="73" customWidth="1"/>
    <col min="16" max="16" width="17.140625" style="72" customWidth="1"/>
    <col min="17" max="17" width="20.42578125" style="72" customWidth="1"/>
    <col min="18" max="18" width="4.7109375" style="72" customWidth="1"/>
    <col min="19" max="19" width="46.140625" style="72" customWidth="1"/>
    <col min="20" max="20" width="3.28515625" style="72" customWidth="1"/>
    <col min="21" max="21" width="47.28515625" style="72" customWidth="1"/>
    <col min="22" max="22" width="24.85546875" style="72" customWidth="1"/>
    <col min="23" max="23" width="14.42578125" style="72" customWidth="1"/>
    <col min="24" max="25" width="11.42578125" style="72" customWidth="1"/>
    <col min="26" max="26" width="28.28515625" style="72" customWidth="1"/>
    <col min="27" max="16384" width="8.85546875" style="72"/>
  </cols>
  <sheetData>
    <row r="1" spans="1:28">
      <c r="A1" s="70" t="s">
        <v>1</v>
      </c>
      <c r="B1" s="70" t="s">
        <v>44</v>
      </c>
      <c r="D1" s="69" t="s">
        <v>45</v>
      </c>
      <c r="E1" s="69" t="s">
        <v>46</v>
      </c>
      <c r="F1" s="69" t="s">
        <v>386</v>
      </c>
      <c r="G1" s="70" t="s">
        <v>47</v>
      </c>
      <c r="I1" s="137" t="s">
        <v>1</v>
      </c>
      <c r="J1" s="137" t="s">
        <v>472</v>
      </c>
      <c r="K1" s="137" t="s">
        <v>473</v>
      </c>
      <c r="M1" s="83" t="s">
        <v>48</v>
      </c>
      <c r="N1" s="83" t="s">
        <v>45</v>
      </c>
      <c r="O1" s="84" t="s">
        <v>49</v>
      </c>
      <c r="P1" s="84" t="s">
        <v>359</v>
      </c>
      <c r="Q1" s="84" t="s">
        <v>3</v>
      </c>
      <c r="S1" s="69" t="s">
        <v>50</v>
      </c>
      <c r="U1" s="69" t="s">
        <v>375</v>
      </c>
      <c r="V1" s="69" t="s">
        <v>376</v>
      </c>
      <c r="W1" s="70" t="s">
        <v>51</v>
      </c>
      <c r="X1" s="196" t="s">
        <v>2</v>
      </c>
      <c r="Y1" s="198"/>
      <c r="Z1" s="4" t="s">
        <v>43</v>
      </c>
    </row>
    <row r="2" spans="1:28" ht="45">
      <c r="A2" s="76" t="s">
        <v>52</v>
      </c>
      <c r="B2" s="75" t="s">
        <v>379</v>
      </c>
      <c r="D2" s="74" t="s">
        <v>53</v>
      </c>
      <c r="E2" s="67" t="s">
        <v>54</v>
      </c>
      <c r="F2" s="29" t="s">
        <v>360</v>
      </c>
      <c r="G2" s="75">
        <v>1.1000000000000001</v>
      </c>
      <c r="I2" s="565" t="s">
        <v>52</v>
      </c>
      <c r="J2" s="566">
        <v>1</v>
      </c>
      <c r="K2" s="131" t="s">
        <v>412</v>
      </c>
      <c r="M2" s="68" t="s">
        <v>208</v>
      </c>
      <c r="N2" s="86" t="s">
        <v>209</v>
      </c>
      <c r="O2" s="85" t="s">
        <v>55</v>
      </c>
      <c r="P2" s="86" t="s">
        <v>285</v>
      </c>
      <c r="Q2" s="29" t="s">
        <v>360</v>
      </c>
      <c r="S2" s="71" t="s">
        <v>56</v>
      </c>
      <c r="U2" s="169" t="s">
        <v>542</v>
      </c>
      <c r="V2" s="146" t="s">
        <v>477</v>
      </c>
      <c r="W2" s="182" t="s">
        <v>484</v>
      </c>
      <c r="X2" s="146" t="s">
        <v>81</v>
      </c>
      <c r="Y2" s="199"/>
      <c r="Z2" s="72" t="s">
        <v>203</v>
      </c>
      <c r="AA2" s="20"/>
      <c r="AB2" s="20"/>
    </row>
    <row r="3" spans="1:28" ht="30">
      <c r="A3" s="76" t="s">
        <v>57</v>
      </c>
      <c r="B3" s="75" t="s">
        <v>380</v>
      </c>
      <c r="D3" s="74" t="s">
        <v>58</v>
      </c>
      <c r="E3" s="67" t="s">
        <v>59</v>
      </c>
      <c r="F3" s="29" t="s">
        <v>360</v>
      </c>
      <c r="G3" s="75">
        <v>1.2</v>
      </c>
      <c r="I3" s="565"/>
      <c r="J3" s="567"/>
      <c r="K3" s="131" t="s">
        <v>413</v>
      </c>
      <c r="M3" s="68" t="s">
        <v>60</v>
      </c>
      <c r="N3" s="86" t="s">
        <v>209</v>
      </c>
      <c r="O3" s="85" t="s">
        <v>61</v>
      </c>
      <c r="P3" s="86" t="s">
        <v>286</v>
      </c>
      <c r="Q3" s="29" t="s">
        <v>360</v>
      </c>
      <c r="U3" s="161" t="s">
        <v>543</v>
      </c>
      <c r="V3" s="146" t="s">
        <v>477</v>
      </c>
      <c r="W3" s="183" t="s">
        <v>485</v>
      </c>
      <c r="X3" s="146" t="s">
        <v>81</v>
      </c>
      <c r="Y3" s="199"/>
      <c r="Z3" s="72" t="s">
        <v>204</v>
      </c>
      <c r="AA3" s="20"/>
      <c r="AB3" s="20"/>
    </row>
    <row r="4" spans="1:28" ht="30">
      <c r="A4" s="76" t="s">
        <v>62</v>
      </c>
      <c r="B4" s="75" t="s">
        <v>381</v>
      </c>
      <c r="D4" s="74" t="s">
        <v>63</v>
      </c>
      <c r="E4" s="67" t="s">
        <v>64</v>
      </c>
      <c r="F4" s="29" t="s">
        <v>360</v>
      </c>
      <c r="G4" s="75">
        <v>1.3</v>
      </c>
      <c r="I4" s="565"/>
      <c r="J4" s="568"/>
      <c r="K4" s="131" t="s">
        <v>414</v>
      </c>
      <c r="M4" s="68" t="s">
        <v>210</v>
      </c>
      <c r="N4" s="86" t="s">
        <v>209</v>
      </c>
      <c r="O4" s="85" t="s">
        <v>65</v>
      </c>
      <c r="P4" s="86" t="s">
        <v>287</v>
      </c>
      <c r="Q4" s="29" t="s">
        <v>360</v>
      </c>
      <c r="U4" s="169" t="s">
        <v>544</v>
      </c>
      <c r="V4" s="146" t="s">
        <v>477</v>
      </c>
      <c r="W4" s="182" t="s">
        <v>486</v>
      </c>
      <c r="X4" s="146" t="s">
        <v>81</v>
      </c>
      <c r="Y4" s="199"/>
      <c r="Z4" s="72" t="s">
        <v>197</v>
      </c>
    </row>
    <row r="5" spans="1:28">
      <c r="A5" s="76" t="s">
        <v>66</v>
      </c>
      <c r="B5" s="75" t="s">
        <v>382</v>
      </c>
      <c r="D5" s="74" t="s">
        <v>67</v>
      </c>
      <c r="E5" s="67" t="s">
        <v>68</v>
      </c>
      <c r="F5" s="29" t="s">
        <v>360</v>
      </c>
      <c r="G5" s="75">
        <v>1.4</v>
      </c>
      <c r="I5" s="565"/>
      <c r="J5" s="566">
        <v>2</v>
      </c>
      <c r="K5" s="131" t="s">
        <v>421</v>
      </c>
      <c r="M5" s="68" t="s">
        <v>211</v>
      </c>
      <c r="N5" s="86" t="s">
        <v>212</v>
      </c>
      <c r="O5" s="85" t="s">
        <v>69</v>
      </c>
      <c r="P5" s="86" t="s">
        <v>288</v>
      </c>
      <c r="Q5" s="29" t="s">
        <v>360</v>
      </c>
      <c r="U5" s="169" t="s">
        <v>545</v>
      </c>
      <c r="V5" s="146" t="s">
        <v>477</v>
      </c>
      <c r="W5" s="182" t="s">
        <v>487</v>
      </c>
      <c r="X5" s="146" t="s">
        <v>81</v>
      </c>
      <c r="Y5" s="199"/>
      <c r="Z5" s="72" t="s">
        <v>198</v>
      </c>
    </row>
    <row r="6" spans="1:28" ht="30">
      <c r="A6" s="76" t="s">
        <v>70</v>
      </c>
      <c r="B6" s="75" t="s">
        <v>383</v>
      </c>
      <c r="D6" s="74" t="s">
        <v>71</v>
      </c>
      <c r="E6" s="67" t="s">
        <v>72</v>
      </c>
      <c r="F6" s="29" t="s">
        <v>361</v>
      </c>
      <c r="G6" s="75">
        <v>2.1</v>
      </c>
      <c r="I6" s="565"/>
      <c r="J6" s="567"/>
      <c r="K6" s="131" t="s">
        <v>420</v>
      </c>
      <c r="M6" s="68" t="s">
        <v>213</v>
      </c>
      <c r="N6" s="86" t="s">
        <v>212</v>
      </c>
      <c r="O6" s="85" t="s">
        <v>73</v>
      </c>
      <c r="P6" s="86" t="s">
        <v>289</v>
      </c>
      <c r="Q6" s="29" t="s">
        <v>360</v>
      </c>
      <c r="U6" s="169" t="s">
        <v>546</v>
      </c>
      <c r="V6" s="146" t="s">
        <v>477</v>
      </c>
      <c r="W6" s="182" t="s">
        <v>488</v>
      </c>
      <c r="X6" s="146" t="s">
        <v>81</v>
      </c>
      <c r="Y6" s="199"/>
      <c r="Z6" s="72" t="s">
        <v>199</v>
      </c>
    </row>
    <row r="7" spans="1:28" ht="30">
      <c r="D7" s="74" t="s">
        <v>74</v>
      </c>
      <c r="E7" s="67" t="s">
        <v>75</v>
      </c>
      <c r="F7" s="29" t="s">
        <v>362</v>
      </c>
      <c r="G7" s="75">
        <v>2.2000000000000002</v>
      </c>
      <c r="I7" s="565"/>
      <c r="J7" s="567"/>
      <c r="K7" s="131" t="s">
        <v>415</v>
      </c>
      <c r="M7" s="68" t="s">
        <v>214</v>
      </c>
      <c r="N7" s="86" t="s">
        <v>212</v>
      </c>
      <c r="O7" s="85" t="s">
        <v>76</v>
      </c>
      <c r="P7" s="86" t="s">
        <v>290</v>
      </c>
      <c r="Q7" s="29" t="s">
        <v>360</v>
      </c>
      <c r="U7" s="169" t="s">
        <v>547</v>
      </c>
      <c r="V7" s="146" t="s">
        <v>477</v>
      </c>
      <c r="W7" s="182" t="s">
        <v>489</v>
      </c>
      <c r="X7" s="146" t="s">
        <v>81</v>
      </c>
      <c r="Y7" s="199"/>
      <c r="Z7" s="72" t="s">
        <v>200</v>
      </c>
    </row>
    <row r="8" spans="1:28" ht="30">
      <c r="A8" s="69" t="s">
        <v>2</v>
      </c>
      <c r="D8" s="74" t="s">
        <v>78</v>
      </c>
      <c r="E8" s="67" t="s">
        <v>79</v>
      </c>
      <c r="F8" s="67" t="s">
        <v>363</v>
      </c>
      <c r="G8" s="75">
        <v>2.2999999999999998</v>
      </c>
      <c r="I8" s="565"/>
      <c r="J8" s="567"/>
      <c r="K8" s="131" t="s">
        <v>419</v>
      </c>
      <c r="M8" s="68" t="s">
        <v>215</v>
      </c>
      <c r="N8" s="86" t="s">
        <v>212</v>
      </c>
      <c r="O8" s="85" t="s">
        <v>80</v>
      </c>
      <c r="P8" s="86" t="s">
        <v>291</v>
      </c>
      <c r="Q8" s="29" t="s">
        <v>360</v>
      </c>
      <c r="S8" s="4"/>
      <c r="T8" s="4"/>
      <c r="U8" s="161" t="s">
        <v>548</v>
      </c>
      <c r="V8" s="146" t="s">
        <v>477</v>
      </c>
      <c r="W8" s="184" t="s">
        <v>490</v>
      </c>
      <c r="X8" s="146" t="s">
        <v>81</v>
      </c>
      <c r="Y8" s="199"/>
      <c r="Z8" s="72" t="s">
        <v>201</v>
      </c>
    </row>
    <row r="9" spans="1:28" ht="30">
      <c r="A9" s="74" t="s">
        <v>81</v>
      </c>
      <c r="D9" s="74" t="s">
        <v>82</v>
      </c>
      <c r="E9" s="67" t="s">
        <v>83</v>
      </c>
      <c r="F9" s="67" t="s">
        <v>364</v>
      </c>
      <c r="G9" s="75">
        <v>2.4</v>
      </c>
      <c r="I9" s="565"/>
      <c r="J9" s="568"/>
      <c r="K9" s="131" t="s">
        <v>418</v>
      </c>
      <c r="M9" s="68" t="s">
        <v>216</v>
      </c>
      <c r="N9" s="86" t="s">
        <v>212</v>
      </c>
      <c r="O9" s="85" t="s">
        <v>84</v>
      </c>
      <c r="P9" s="86" t="s">
        <v>292</v>
      </c>
      <c r="Q9" s="29" t="s">
        <v>360</v>
      </c>
      <c r="S9" s="20"/>
      <c r="T9" s="20"/>
      <c r="U9" s="161" t="s">
        <v>549</v>
      </c>
      <c r="V9" s="146" t="s">
        <v>477</v>
      </c>
      <c r="W9" s="184" t="s">
        <v>491</v>
      </c>
      <c r="X9" s="146" t="s">
        <v>81</v>
      </c>
      <c r="Y9" s="199"/>
      <c r="Z9" s="72" t="s">
        <v>202</v>
      </c>
    </row>
    <row r="10" spans="1:28" ht="45">
      <c r="A10" s="74" t="s">
        <v>85</v>
      </c>
      <c r="D10" s="74" t="s">
        <v>86</v>
      </c>
      <c r="E10" s="67" t="s">
        <v>87</v>
      </c>
      <c r="F10" s="29" t="s">
        <v>365</v>
      </c>
      <c r="G10" s="75">
        <v>3.1</v>
      </c>
      <c r="I10" s="565"/>
      <c r="J10" s="566">
        <v>3</v>
      </c>
      <c r="K10" s="131" t="s">
        <v>416</v>
      </c>
      <c r="M10" s="68" t="s">
        <v>217</v>
      </c>
      <c r="N10" s="86" t="s">
        <v>218</v>
      </c>
      <c r="O10" s="85" t="s">
        <v>91</v>
      </c>
      <c r="P10" s="86" t="s">
        <v>293</v>
      </c>
      <c r="Q10" s="29" t="s">
        <v>360</v>
      </c>
      <c r="U10" s="161" t="s">
        <v>550</v>
      </c>
      <c r="V10" s="146" t="s">
        <v>477</v>
      </c>
      <c r="W10" s="184" t="s">
        <v>492</v>
      </c>
      <c r="X10" s="146" t="s">
        <v>81</v>
      </c>
      <c r="Y10" s="199"/>
      <c r="Z10" s="72" t="s">
        <v>407</v>
      </c>
    </row>
    <row r="11" spans="1:28">
      <c r="A11" s="74" t="s">
        <v>88</v>
      </c>
      <c r="D11" s="74" t="s">
        <v>89</v>
      </c>
      <c r="E11" s="67" t="s">
        <v>90</v>
      </c>
      <c r="F11" s="29" t="s">
        <v>366</v>
      </c>
      <c r="G11" s="75">
        <v>3.2</v>
      </c>
      <c r="I11" s="565"/>
      <c r="J11" s="568"/>
      <c r="K11" s="131" t="s">
        <v>417</v>
      </c>
      <c r="M11" s="68" t="s">
        <v>219</v>
      </c>
      <c r="N11" s="86" t="s">
        <v>218</v>
      </c>
      <c r="O11" s="85" t="s">
        <v>95</v>
      </c>
      <c r="P11" s="86" t="s">
        <v>294</v>
      </c>
      <c r="Q11" s="29" t="s">
        <v>360</v>
      </c>
      <c r="U11" s="161" t="s">
        <v>551</v>
      </c>
      <c r="V11" s="146" t="s">
        <v>477</v>
      </c>
      <c r="W11" s="184" t="s">
        <v>493</v>
      </c>
      <c r="X11" s="146" t="s">
        <v>81</v>
      </c>
      <c r="Y11" s="199"/>
      <c r="Z11" s="72" t="s">
        <v>408</v>
      </c>
    </row>
    <row r="12" spans="1:28">
      <c r="A12" s="74" t="s">
        <v>92</v>
      </c>
      <c r="D12" s="74" t="s">
        <v>93</v>
      </c>
      <c r="E12" s="67" t="s">
        <v>94</v>
      </c>
      <c r="F12" s="29" t="s">
        <v>367</v>
      </c>
      <c r="G12" s="75">
        <v>3.3</v>
      </c>
      <c r="I12" s="565"/>
      <c r="J12" s="131">
        <v>4</v>
      </c>
      <c r="K12" s="131" t="s">
        <v>411</v>
      </c>
      <c r="M12" s="68" t="s">
        <v>220</v>
      </c>
      <c r="N12" s="86" t="s">
        <v>221</v>
      </c>
      <c r="O12" s="85" t="s">
        <v>98</v>
      </c>
      <c r="P12" s="86" t="s">
        <v>295</v>
      </c>
      <c r="Q12" s="29" t="s">
        <v>360</v>
      </c>
      <c r="U12" s="161" t="s">
        <v>552</v>
      </c>
      <c r="V12" s="146" t="s">
        <v>477</v>
      </c>
      <c r="W12" s="184" t="s">
        <v>494</v>
      </c>
      <c r="X12" s="146" t="s">
        <v>81</v>
      </c>
      <c r="Y12" s="199"/>
      <c r="Z12" s="72" t="s">
        <v>409</v>
      </c>
    </row>
    <row r="13" spans="1:28" ht="30">
      <c r="A13" s="29" t="s">
        <v>664</v>
      </c>
      <c r="D13" s="74" t="s">
        <v>96</v>
      </c>
      <c r="E13" s="67" t="s">
        <v>97</v>
      </c>
      <c r="F13" s="29" t="s">
        <v>368</v>
      </c>
      <c r="G13" s="75">
        <v>3.4</v>
      </c>
      <c r="I13" s="560" t="s">
        <v>57</v>
      </c>
      <c r="J13" s="560">
        <v>1</v>
      </c>
      <c r="K13" s="130" t="s">
        <v>422</v>
      </c>
      <c r="M13" s="68" t="s">
        <v>101</v>
      </c>
      <c r="N13" s="86" t="s">
        <v>222</v>
      </c>
      <c r="O13" s="85" t="s">
        <v>102</v>
      </c>
      <c r="P13" s="86" t="s">
        <v>347</v>
      </c>
      <c r="Q13" s="29" t="s">
        <v>361</v>
      </c>
      <c r="U13" s="161" t="s">
        <v>553</v>
      </c>
      <c r="V13" s="146" t="s">
        <v>477</v>
      </c>
      <c r="W13" s="184" t="s">
        <v>495</v>
      </c>
      <c r="X13" s="146" t="s">
        <v>81</v>
      </c>
      <c r="Y13" s="199"/>
      <c r="Z13" s="4" t="s">
        <v>77</v>
      </c>
    </row>
    <row r="14" spans="1:28" ht="30">
      <c r="A14" s="29" t="s">
        <v>665</v>
      </c>
      <c r="D14" s="74" t="s">
        <v>99</v>
      </c>
      <c r="E14" s="67" t="s">
        <v>100</v>
      </c>
      <c r="F14" s="29" t="s">
        <v>369</v>
      </c>
      <c r="G14" s="75">
        <v>4.0999999999999996</v>
      </c>
      <c r="I14" s="560"/>
      <c r="J14" s="560"/>
      <c r="K14" s="130" t="s">
        <v>423</v>
      </c>
      <c r="M14" s="68" t="s">
        <v>105</v>
      </c>
      <c r="N14" s="86" t="s">
        <v>222</v>
      </c>
      <c r="O14" s="85" t="s">
        <v>106</v>
      </c>
      <c r="P14" s="86" t="s">
        <v>348</v>
      </c>
      <c r="Q14" s="29" t="s">
        <v>361</v>
      </c>
      <c r="U14" s="161" t="s">
        <v>554</v>
      </c>
      <c r="V14" s="146" t="s">
        <v>477</v>
      </c>
      <c r="W14" s="160" t="s">
        <v>496</v>
      </c>
      <c r="X14" s="146" t="s">
        <v>81</v>
      </c>
      <c r="Y14" s="199"/>
    </row>
    <row r="15" spans="1:28" ht="30">
      <c r="A15" s="29" t="s">
        <v>666</v>
      </c>
      <c r="D15" s="74" t="s">
        <v>103</v>
      </c>
      <c r="E15" s="67" t="s">
        <v>104</v>
      </c>
      <c r="F15" s="29" t="s">
        <v>369</v>
      </c>
      <c r="G15" s="75">
        <v>4.2</v>
      </c>
      <c r="I15" s="560"/>
      <c r="J15" s="560">
        <v>2</v>
      </c>
      <c r="K15" s="130" t="s">
        <v>424</v>
      </c>
      <c r="M15" s="68" t="s">
        <v>223</v>
      </c>
      <c r="N15" s="86" t="s">
        <v>224</v>
      </c>
      <c r="O15" s="85" t="s">
        <v>109</v>
      </c>
      <c r="P15" s="86" t="s">
        <v>296</v>
      </c>
      <c r="Q15" s="29" t="s">
        <v>362</v>
      </c>
      <c r="U15" s="170" t="s">
        <v>555</v>
      </c>
      <c r="V15" s="147" t="s">
        <v>477</v>
      </c>
      <c r="W15" s="152" t="s">
        <v>497</v>
      </c>
      <c r="X15" s="147" t="s">
        <v>81</v>
      </c>
      <c r="Y15" s="200"/>
    </row>
    <row r="16" spans="1:28" ht="30">
      <c r="D16" s="74" t="s">
        <v>107</v>
      </c>
      <c r="E16" s="67" t="s">
        <v>108</v>
      </c>
      <c r="F16" s="29" t="s">
        <v>369</v>
      </c>
      <c r="G16" s="75">
        <v>4.3</v>
      </c>
      <c r="I16" s="560"/>
      <c r="J16" s="560"/>
      <c r="K16" s="130" t="s">
        <v>429</v>
      </c>
      <c r="M16" s="68" t="s">
        <v>225</v>
      </c>
      <c r="N16" s="86" t="s">
        <v>224</v>
      </c>
      <c r="O16" s="85" t="s">
        <v>112</v>
      </c>
      <c r="P16" s="86" t="s">
        <v>349</v>
      </c>
      <c r="Q16" s="29" t="s">
        <v>362</v>
      </c>
      <c r="U16" s="161" t="s">
        <v>556</v>
      </c>
      <c r="V16" s="146" t="s">
        <v>478</v>
      </c>
      <c r="W16" s="160" t="s">
        <v>498</v>
      </c>
      <c r="X16" s="146" t="s">
        <v>81</v>
      </c>
      <c r="Y16" s="199"/>
      <c r="Z16" s="4" t="s">
        <v>205</v>
      </c>
    </row>
    <row r="17" spans="1:26" ht="25.5">
      <c r="D17" s="74" t="s">
        <v>110</v>
      </c>
      <c r="E17" s="67" t="s">
        <v>111</v>
      </c>
      <c r="F17" s="29" t="s">
        <v>371</v>
      </c>
      <c r="G17" s="75">
        <v>5.0999999999999996</v>
      </c>
      <c r="I17" s="560"/>
      <c r="J17" s="560"/>
      <c r="K17" s="130" t="s">
        <v>430</v>
      </c>
      <c r="M17" s="68" t="s">
        <v>226</v>
      </c>
      <c r="N17" s="86" t="s">
        <v>224</v>
      </c>
      <c r="O17" s="85" t="s">
        <v>115</v>
      </c>
      <c r="P17" s="86" t="s">
        <v>297</v>
      </c>
      <c r="Q17" s="29" t="s">
        <v>362</v>
      </c>
      <c r="U17" s="161" t="s">
        <v>557</v>
      </c>
      <c r="V17" s="146" t="s">
        <v>477</v>
      </c>
      <c r="W17" s="183"/>
      <c r="X17" s="146" t="s">
        <v>85</v>
      </c>
      <c r="Y17" s="199"/>
      <c r="Z17" s="72" t="s">
        <v>206</v>
      </c>
    </row>
    <row r="18" spans="1:26">
      <c r="D18" s="74" t="s">
        <v>113</v>
      </c>
      <c r="E18" s="67" t="s">
        <v>114</v>
      </c>
      <c r="F18" s="67" t="s">
        <v>372</v>
      </c>
      <c r="G18" s="75">
        <v>5.2</v>
      </c>
      <c r="I18" s="560"/>
      <c r="J18" s="560"/>
      <c r="K18" s="130" t="s">
        <v>425</v>
      </c>
      <c r="M18" s="68" t="s">
        <v>227</v>
      </c>
      <c r="N18" s="86" t="s">
        <v>224</v>
      </c>
      <c r="O18" s="85" t="s">
        <v>118</v>
      </c>
      <c r="P18" s="86" t="s">
        <v>298</v>
      </c>
      <c r="Q18" s="29" t="s">
        <v>362</v>
      </c>
      <c r="U18" s="161" t="s">
        <v>558</v>
      </c>
      <c r="V18" s="146" t="s">
        <v>477</v>
      </c>
      <c r="W18" s="185">
        <v>200132</v>
      </c>
      <c r="X18" s="146" t="s">
        <v>88</v>
      </c>
      <c r="Y18" s="199"/>
      <c r="Z18" s="72" t="s">
        <v>207</v>
      </c>
    </row>
    <row r="19" spans="1:26">
      <c r="A19" s="82" t="s">
        <v>194</v>
      </c>
      <c r="D19" s="74" t="s">
        <v>116</v>
      </c>
      <c r="E19" s="67" t="s">
        <v>117</v>
      </c>
      <c r="F19" s="67" t="s">
        <v>372</v>
      </c>
      <c r="G19" s="75">
        <v>5.3</v>
      </c>
      <c r="I19" s="560"/>
      <c r="J19" s="560">
        <v>3</v>
      </c>
      <c r="K19" s="132" t="s">
        <v>426</v>
      </c>
      <c r="M19" s="68" t="s">
        <v>228</v>
      </c>
      <c r="N19" s="86" t="s">
        <v>229</v>
      </c>
      <c r="O19" s="85" t="s">
        <v>121</v>
      </c>
      <c r="P19" s="86" t="s">
        <v>350</v>
      </c>
      <c r="Q19" s="29" t="s">
        <v>363</v>
      </c>
      <c r="U19" s="171" t="s">
        <v>559</v>
      </c>
      <c r="V19" s="148" t="s">
        <v>477</v>
      </c>
      <c r="W19" s="186" t="s">
        <v>674</v>
      </c>
      <c r="X19" s="148" t="s">
        <v>88</v>
      </c>
      <c r="Y19" s="201"/>
    </row>
    <row r="20" spans="1:26" ht="15.75">
      <c r="A20" s="82" t="s">
        <v>195</v>
      </c>
      <c r="D20" s="74" t="s">
        <v>119</v>
      </c>
      <c r="E20" s="67" t="s">
        <v>120</v>
      </c>
      <c r="F20" s="67" t="s">
        <v>372</v>
      </c>
      <c r="G20" s="75">
        <v>5.4</v>
      </c>
      <c r="I20" s="560"/>
      <c r="J20" s="560"/>
      <c r="K20" s="133" t="s">
        <v>427</v>
      </c>
      <c r="M20" s="87" t="s">
        <v>230</v>
      </c>
      <c r="N20" s="86" t="s">
        <v>229</v>
      </c>
      <c r="O20" s="85" t="s">
        <v>124</v>
      </c>
      <c r="P20" s="86" t="s">
        <v>351</v>
      </c>
      <c r="Q20" s="29" t="s">
        <v>363</v>
      </c>
      <c r="U20" s="171" t="s">
        <v>559</v>
      </c>
      <c r="V20" s="148" t="s">
        <v>477</v>
      </c>
      <c r="W20" s="185" t="s">
        <v>674</v>
      </c>
      <c r="X20" s="148" t="s">
        <v>88</v>
      </c>
      <c r="Y20" s="201"/>
    </row>
    <row r="21" spans="1:26" ht="15.75">
      <c r="D21" s="74" t="s">
        <v>122</v>
      </c>
      <c r="E21" s="67" t="s">
        <v>123</v>
      </c>
      <c r="F21" s="29" t="s">
        <v>371</v>
      </c>
      <c r="G21" s="75">
        <v>5.5</v>
      </c>
      <c r="I21" s="560"/>
      <c r="J21" s="138">
        <v>4</v>
      </c>
      <c r="K21" s="130" t="s">
        <v>428</v>
      </c>
      <c r="M21" s="87" t="s">
        <v>231</v>
      </c>
      <c r="N21" s="86" t="s">
        <v>229</v>
      </c>
      <c r="O21" s="85" t="s">
        <v>127</v>
      </c>
      <c r="P21" s="86" t="s">
        <v>352</v>
      </c>
      <c r="Q21" s="29" t="s">
        <v>363</v>
      </c>
      <c r="U21" s="149" t="s">
        <v>560</v>
      </c>
      <c r="V21" s="149" t="s">
        <v>477</v>
      </c>
      <c r="W21" s="187"/>
      <c r="X21" s="149" t="s">
        <v>81</v>
      </c>
      <c r="Y21" s="202"/>
    </row>
    <row r="22" spans="1:26" ht="15.75">
      <c r="D22" s="74" t="s">
        <v>125</v>
      </c>
      <c r="E22" s="67" t="s">
        <v>126</v>
      </c>
      <c r="F22" s="29" t="s">
        <v>373</v>
      </c>
      <c r="G22" s="75">
        <v>6.1</v>
      </c>
      <c r="I22" s="560" t="s">
        <v>62</v>
      </c>
      <c r="J22" s="560">
        <v>1</v>
      </c>
      <c r="K22" s="129" t="s">
        <v>455</v>
      </c>
      <c r="M22" s="87" t="s">
        <v>232</v>
      </c>
      <c r="N22" s="86" t="s">
        <v>229</v>
      </c>
      <c r="O22" s="85" t="s">
        <v>130</v>
      </c>
      <c r="P22" s="86" t="s">
        <v>353</v>
      </c>
      <c r="Q22" s="29" t="s">
        <v>363</v>
      </c>
      <c r="U22" s="149" t="s">
        <v>561</v>
      </c>
      <c r="V22" s="149" t="s">
        <v>477</v>
      </c>
      <c r="W22" s="187"/>
      <c r="X22" s="149" t="s">
        <v>81</v>
      </c>
      <c r="Y22" s="202"/>
    </row>
    <row r="23" spans="1:26" ht="31.5">
      <c r="D23" s="74" t="s">
        <v>128</v>
      </c>
      <c r="E23" s="67" t="s">
        <v>129</v>
      </c>
      <c r="F23" s="29" t="s">
        <v>373</v>
      </c>
      <c r="G23" s="75">
        <v>6.2</v>
      </c>
      <c r="I23" s="560"/>
      <c r="J23" s="560"/>
      <c r="K23" s="139" t="s">
        <v>441</v>
      </c>
      <c r="M23" s="87" t="s">
        <v>233</v>
      </c>
      <c r="N23" s="86" t="s">
        <v>229</v>
      </c>
      <c r="O23" s="85" t="s">
        <v>133</v>
      </c>
      <c r="P23" s="86" t="s">
        <v>354</v>
      </c>
      <c r="Q23" s="29" t="s">
        <v>363</v>
      </c>
      <c r="U23" s="149" t="s">
        <v>562</v>
      </c>
      <c r="V23" s="149" t="s">
        <v>477</v>
      </c>
      <c r="W23" s="187"/>
      <c r="X23" s="149" t="s">
        <v>81</v>
      </c>
      <c r="Y23" s="202"/>
    </row>
    <row r="24" spans="1:26" ht="15.75">
      <c r="D24" s="74" t="s">
        <v>131</v>
      </c>
      <c r="E24" s="68" t="s">
        <v>132</v>
      </c>
      <c r="F24" s="29" t="s">
        <v>373</v>
      </c>
      <c r="G24" s="75">
        <v>6.3</v>
      </c>
      <c r="I24" s="560"/>
      <c r="J24" s="560"/>
      <c r="K24" s="131" t="s">
        <v>452</v>
      </c>
      <c r="M24" s="87" t="s">
        <v>234</v>
      </c>
      <c r="N24" s="86" t="s">
        <v>229</v>
      </c>
      <c r="O24" s="85" t="s">
        <v>136</v>
      </c>
      <c r="P24" s="86" t="s">
        <v>355</v>
      </c>
      <c r="Q24" s="29" t="s">
        <v>363</v>
      </c>
      <c r="U24" s="161" t="s">
        <v>563</v>
      </c>
      <c r="V24" s="146" t="s">
        <v>477</v>
      </c>
      <c r="W24" s="188" t="s">
        <v>499</v>
      </c>
      <c r="X24" s="146" t="s">
        <v>81</v>
      </c>
      <c r="Y24" s="199"/>
    </row>
    <row r="25" spans="1:26" ht="30">
      <c r="D25" s="74" t="s">
        <v>134</v>
      </c>
      <c r="E25" s="68" t="s">
        <v>135</v>
      </c>
      <c r="F25" s="29" t="s">
        <v>373</v>
      </c>
      <c r="G25" s="75">
        <v>6.4</v>
      </c>
      <c r="I25" s="560"/>
      <c r="J25" s="560">
        <v>2</v>
      </c>
      <c r="K25" s="129" t="s">
        <v>442</v>
      </c>
      <c r="M25" s="68" t="s">
        <v>137</v>
      </c>
      <c r="N25" s="86" t="s">
        <v>235</v>
      </c>
      <c r="O25" s="85" t="s">
        <v>138</v>
      </c>
      <c r="P25" s="86" t="s">
        <v>299</v>
      </c>
      <c r="Q25" s="29" t="s">
        <v>364</v>
      </c>
      <c r="U25" s="149" t="s">
        <v>564</v>
      </c>
      <c r="V25" s="150" t="s">
        <v>478</v>
      </c>
      <c r="W25" s="189" t="s">
        <v>498</v>
      </c>
      <c r="X25" s="149" t="s">
        <v>81</v>
      </c>
      <c r="Y25" s="202"/>
    </row>
    <row r="26" spans="1:26">
      <c r="I26" s="560"/>
      <c r="J26" s="560"/>
      <c r="K26" s="129" t="s">
        <v>443</v>
      </c>
      <c r="M26" s="68" t="s">
        <v>236</v>
      </c>
      <c r="N26" s="86" t="s">
        <v>237</v>
      </c>
      <c r="O26" s="85" t="s">
        <v>139</v>
      </c>
      <c r="P26" s="86" t="s">
        <v>300</v>
      </c>
      <c r="Q26" s="29" t="s">
        <v>365</v>
      </c>
      <c r="U26" s="172" t="s">
        <v>565</v>
      </c>
      <c r="V26" s="146" t="s">
        <v>477</v>
      </c>
      <c r="W26" s="168"/>
      <c r="X26" s="146" t="s">
        <v>81</v>
      </c>
      <c r="Y26" s="199"/>
    </row>
    <row r="27" spans="1:26" ht="31.5">
      <c r="I27" s="560"/>
      <c r="J27" s="560"/>
      <c r="K27" s="87" t="s">
        <v>444</v>
      </c>
      <c r="M27" s="68" t="s">
        <v>238</v>
      </c>
      <c r="N27" s="86" t="s">
        <v>237</v>
      </c>
      <c r="O27" s="85" t="s">
        <v>140</v>
      </c>
      <c r="P27" s="86" t="s">
        <v>301</v>
      </c>
      <c r="Q27" s="29" t="s">
        <v>365</v>
      </c>
      <c r="U27" s="172" t="s">
        <v>566</v>
      </c>
      <c r="V27" s="146" t="s">
        <v>477</v>
      </c>
      <c r="W27" s="168"/>
      <c r="X27" s="146" t="s">
        <v>81</v>
      </c>
      <c r="Y27" s="199"/>
    </row>
    <row r="28" spans="1:26" ht="45">
      <c r="I28" s="560"/>
      <c r="J28" s="560"/>
      <c r="K28" s="131" t="s">
        <v>445</v>
      </c>
      <c r="M28" s="68" t="s">
        <v>239</v>
      </c>
      <c r="N28" s="86" t="s">
        <v>240</v>
      </c>
      <c r="O28" s="85" t="s">
        <v>141</v>
      </c>
      <c r="P28" s="86" t="s">
        <v>302</v>
      </c>
      <c r="Q28" s="29" t="s">
        <v>366</v>
      </c>
      <c r="U28" s="172" t="s">
        <v>567</v>
      </c>
      <c r="V28" s="146" t="s">
        <v>477</v>
      </c>
      <c r="W28" s="168"/>
      <c r="X28" s="146" t="s">
        <v>81</v>
      </c>
      <c r="Y28" s="199"/>
    </row>
    <row r="29" spans="1:26" ht="30">
      <c r="I29" s="560"/>
      <c r="J29" s="560"/>
      <c r="K29" s="129" t="s">
        <v>446</v>
      </c>
      <c r="M29" s="68" t="s">
        <v>241</v>
      </c>
      <c r="N29" s="86" t="s">
        <v>240</v>
      </c>
      <c r="O29" s="85" t="s">
        <v>142</v>
      </c>
      <c r="P29" s="86" t="s">
        <v>303</v>
      </c>
      <c r="Q29" s="29" t="s">
        <v>366</v>
      </c>
      <c r="U29" s="149" t="s">
        <v>568</v>
      </c>
      <c r="V29" s="149" t="s">
        <v>477</v>
      </c>
      <c r="W29" s="187" t="s">
        <v>500</v>
      </c>
      <c r="X29" s="149" t="s">
        <v>81</v>
      </c>
      <c r="Y29" s="202"/>
    </row>
    <row r="30" spans="1:26">
      <c r="I30" s="560"/>
      <c r="J30" s="560">
        <v>3</v>
      </c>
      <c r="K30" s="129" t="s">
        <v>447</v>
      </c>
      <c r="M30" s="68" t="s">
        <v>242</v>
      </c>
      <c r="N30" s="86" t="s">
        <v>240</v>
      </c>
      <c r="O30" s="85" t="s">
        <v>143</v>
      </c>
      <c r="P30" s="86" t="s">
        <v>304</v>
      </c>
      <c r="Q30" s="29" t="s">
        <v>366</v>
      </c>
      <c r="U30" s="173" t="s">
        <v>569</v>
      </c>
      <c r="V30" s="151" t="s">
        <v>477</v>
      </c>
      <c r="W30" s="190"/>
      <c r="X30" s="151" t="s">
        <v>88</v>
      </c>
      <c r="Y30" s="199"/>
    </row>
    <row r="31" spans="1:26" ht="30">
      <c r="I31" s="560"/>
      <c r="J31" s="560"/>
      <c r="K31" s="129" t="s">
        <v>448</v>
      </c>
      <c r="M31" s="68" t="s">
        <v>243</v>
      </c>
      <c r="N31" s="86" t="s">
        <v>240</v>
      </c>
      <c r="O31" s="85" t="s">
        <v>144</v>
      </c>
      <c r="P31" s="86" t="s">
        <v>305</v>
      </c>
      <c r="Q31" s="29" t="s">
        <v>366</v>
      </c>
      <c r="U31" s="169" t="s">
        <v>570</v>
      </c>
      <c r="V31" s="146" t="s">
        <v>479</v>
      </c>
      <c r="W31" s="167" t="s">
        <v>501</v>
      </c>
      <c r="X31" s="146" t="s">
        <v>81</v>
      </c>
      <c r="Y31" s="199"/>
    </row>
    <row r="32" spans="1:26" ht="63">
      <c r="I32" s="560"/>
      <c r="J32" s="560"/>
      <c r="K32" s="139" t="s">
        <v>454</v>
      </c>
      <c r="M32" s="68" t="s">
        <v>244</v>
      </c>
      <c r="N32" s="86" t="s">
        <v>240</v>
      </c>
      <c r="O32" s="85" t="s">
        <v>145</v>
      </c>
      <c r="P32" s="86" t="s">
        <v>306</v>
      </c>
      <c r="Q32" s="29" t="s">
        <v>366</v>
      </c>
      <c r="U32" s="169" t="s">
        <v>571</v>
      </c>
      <c r="V32" s="146" t="s">
        <v>479</v>
      </c>
      <c r="W32" s="167" t="s">
        <v>502</v>
      </c>
      <c r="X32" s="146" t="s">
        <v>81</v>
      </c>
      <c r="Y32" s="199"/>
    </row>
    <row r="33" spans="2:25" ht="47.25">
      <c r="B33" s="73"/>
      <c r="I33" s="560"/>
      <c r="J33" s="560"/>
      <c r="K33" s="139" t="s">
        <v>453</v>
      </c>
      <c r="M33" s="68" t="s">
        <v>245</v>
      </c>
      <c r="N33" s="86" t="s">
        <v>246</v>
      </c>
      <c r="O33" s="85" t="s">
        <v>146</v>
      </c>
      <c r="P33" s="86" t="s">
        <v>307</v>
      </c>
      <c r="Q33" s="29" t="s">
        <v>367</v>
      </c>
      <c r="U33" s="169" t="s">
        <v>572</v>
      </c>
      <c r="V33" s="146" t="s">
        <v>479</v>
      </c>
      <c r="W33" s="167" t="s">
        <v>503</v>
      </c>
      <c r="X33" s="146" t="s">
        <v>81</v>
      </c>
      <c r="Y33" s="199"/>
    </row>
    <row r="34" spans="2:25" ht="31.5">
      <c r="B34" s="73"/>
      <c r="I34" s="560"/>
      <c r="J34" s="560">
        <v>4</v>
      </c>
      <c r="K34" s="87" t="s">
        <v>449</v>
      </c>
      <c r="M34" s="68" t="s">
        <v>247</v>
      </c>
      <c r="N34" s="86" t="s">
        <v>246</v>
      </c>
      <c r="O34" s="85" t="s">
        <v>147</v>
      </c>
      <c r="P34" s="86" t="s">
        <v>308</v>
      </c>
      <c r="Q34" s="29" t="s">
        <v>367</v>
      </c>
      <c r="U34" s="169" t="s">
        <v>573</v>
      </c>
      <c r="V34" s="146" t="s">
        <v>479</v>
      </c>
      <c r="W34" s="167" t="s">
        <v>504</v>
      </c>
      <c r="X34" s="146" t="s">
        <v>81</v>
      </c>
      <c r="Y34" s="199"/>
    </row>
    <row r="35" spans="2:25" ht="63">
      <c r="B35" s="73"/>
      <c r="I35" s="560"/>
      <c r="J35" s="560"/>
      <c r="K35" s="87" t="s">
        <v>450</v>
      </c>
      <c r="M35" s="68" t="s">
        <v>248</v>
      </c>
      <c r="N35" s="86" t="s">
        <v>249</v>
      </c>
      <c r="O35" s="85" t="s">
        <v>148</v>
      </c>
      <c r="P35" s="86" t="s">
        <v>309</v>
      </c>
      <c r="Q35" s="29" t="s">
        <v>368</v>
      </c>
      <c r="U35" s="169" t="s">
        <v>574</v>
      </c>
      <c r="V35" s="146" t="s">
        <v>479</v>
      </c>
      <c r="W35" s="167" t="s">
        <v>505</v>
      </c>
      <c r="X35" s="146" t="s">
        <v>81</v>
      </c>
      <c r="Y35" s="199"/>
    </row>
    <row r="36" spans="2:25" ht="31.5">
      <c r="B36" s="73"/>
      <c r="I36" s="560"/>
      <c r="J36" s="560"/>
      <c r="K36" s="87" t="s">
        <v>451</v>
      </c>
      <c r="M36" s="68" t="s">
        <v>250</v>
      </c>
      <c r="N36" s="86" t="s">
        <v>249</v>
      </c>
      <c r="O36" s="85" t="s">
        <v>149</v>
      </c>
      <c r="P36" s="86" t="s">
        <v>310</v>
      </c>
      <c r="Q36" s="29" t="s">
        <v>368</v>
      </c>
      <c r="U36" s="169" t="s">
        <v>575</v>
      </c>
      <c r="V36" s="146" t="s">
        <v>479</v>
      </c>
      <c r="W36" s="167" t="s">
        <v>506</v>
      </c>
      <c r="X36" s="146" t="s">
        <v>81</v>
      </c>
      <c r="Y36" s="199"/>
    </row>
    <row r="37" spans="2:25" ht="30">
      <c r="B37" s="305">
        <v>104643</v>
      </c>
      <c r="I37" s="560" t="s">
        <v>440</v>
      </c>
      <c r="J37" s="560">
        <v>1</v>
      </c>
      <c r="K37" s="129" t="s">
        <v>431</v>
      </c>
      <c r="M37" s="68" t="s">
        <v>251</v>
      </c>
      <c r="N37" s="86" t="s">
        <v>249</v>
      </c>
      <c r="O37" s="85" t="s">
        <v>150</v>
      </c>
      <c r="P37" s="86" t="s">
        <v>311</v>
      </c>
      <c r="Q37" s="29" t="s">
        <v>368</v>
      </c>
      <c r="U37" s="169" t="s">
        <v>576</v>
      </c>
      <c r="V37" s="146" t="s">
        <v>479</v>
      </c>
      <c r="W37" s="167" t="s">
        <v>507</v>
      </c>
      <c r="X37" s="146" t="s">
        <v>81</v>
      </c>
      <c r="Y37" s="199"/>
    </row>
    <row r="38" spans="2:25" ht="30">
      <c r="B38" s="305">
        <v>0</v>
      </c>
      <c r="D38" s="18"/>
      <c r="E38" s="18"/>
      <c r="F38" s="18"/>
      <c r="G38" s="18"/>
      <c r="H38" s="18"/>
      <c r="I38" s="560"/>
      <c r="J38" s="560"/>
      <c r="K38" s="129" t="s">
        <v>432</v>
      </c>
      <c r="L38" s="18"/>
      <c r="M38" s="68" t="s">
        <v>151</v>
      </c>
      <c r="N38" s="86" t="s">
        <v>252</v>
      </c>
      <c r="O38" s="85" t="s">
        <v>152</v>
      </c>
      <c r="P38" s="86" t="s">
        <v>312</v>
      </c>
      <c r="Q38" s="29" t="s">
        <v>369</v>
      </c>
      <c r="U38" s="161" t="s">
        <v>577</v>
      </c>
      <c r="V38" s="146" t="s">
        <v>479</v>
      </c>
      <c r="W38" s="160" t="s">
        <v>508</v>
      </c>
      <c r="X38" s="146" t="s">
        <v>81</v>
      </c>
      <c r="Y38" s="199"/>
    </row>
    <row r="39" spans="2:25" ht="30" customHeight="1">
      <c r="B39" s="305">
        <v>0</v>
      </c>
      <c r="I39" s="560"/>
      <c r="J39" s="560"/>
      <c r="K39" s="129" t="s">
        <v>433</v>
      </c>
      <c r="M39" s="68" t="s">
        <v>153</v>
      </c>
      <c r="N39" s="86" t="s">
        <v>252</v>
      </c>
      <c r="O39" s="85" t="s">
        <v>154</v>
      </c>
      <c r="P39" s="86" t="s">
        <v>313</v>
      </c>
      <c r="Q39" s="29" t="s">
        <v>369</v>
      </c>
      <c r="U39" s="169" t="s">
        <v>699</v>
      </c>
      <c r="V39" s="146" t="s">
        <v>479</v>
      </c>
      <c r="W39" s="167" t="s">
        <v>700</v>
      </c>
      <c r="X39" s="146" t="s">
        <v>81</v>
      </c>
      <c r="Y39" s="200"/>
    </row>
    <row r="40" spans="2:25" ht="75">
      <c r="B40" s="305">
        <v>0</v>
      </c>
      <c r="I40" s="560"/>
      <c r="J40" s="560">
        <v>2</v>
      </c>
      <c r="K40" s="129" t="s">
        <v>434</v>
      </c>
      <c r="M40" s="68" t="s">
        <v>253</v>
      </c>
      <c r="N40" s="86" t="s">
        <v>252</v>
      </c>
      <c r="O40" s="85" t="s">
        <v>356</v>
      </c>
      <c r="P40" s="86" t="s">
        <v>314</v>
      </c>
      <c r="Q40" s="29" t="s">
        <v>369</v>
      </c>
      <c r="U40" s="161" t="s">
        <v>578</v>
      </c>
      <c r="V40" s="146" t="s">
        <v>479</v>
      </c>
      <c r="W40" s="160"/>
      <c r="X40" s="146" t="s">
        <v>81</v>
      </c>
      <c r="Y40" s="199"/>
    </row>
    <row r="41" spans="2:25" ht="45">
      <c r="B41" s="305"/>
      <c r="I41" s="560"/>
      <c r="J41" s="560"/>
      <c r="K41" s="129" t="s">
        <v>435</v>
      </c>
      <c r="M41" s="68" t="s">
        <v>254</v>
      </c>
      <c r="N41" s="86" t="s">
        <v>255</v>
      </c>
      <c r="O41" s="85" t="s">
        <v>155</v>
      </c>
      <c r="P41" s="86" t="s">
        <v>315</v>
      </c>
      <c r="Q41" s="29" t="s">
        <v>369</v>
      </c>
      <c r="U41" s="161" t="s">
        <v>579</v>
      </c>
      <c r="V41" s="146" t="s">
        <v>479</v>
      </c>
      <c r="W41" s="183" t="s">
        <v>499</v>
      </c>
      <c r="X41" s="146" t="s">
        <v>81</v>
      </c>
      <c r="Y41" s="199"/>
    </row>
    <row r="42" spans="2:25" ht="30">
      <c r="B42" s="305"/>
      <c r="I42" s="560"/>
      <c r="J42" s="560">
        <v>3</v>
      </c>
      <c r="K42" s="129" t="s">
        <v>436</v>
      </c>
      <c r="M42" s="68" t="s">
        <v>156</v>
      </c>
      <c r="N42" s="86" t="s">
        <v>255</v>
      </c>
      <c r="O42" s="85" t="s">
        <v>157</v>
      </c>
      <c r="P42" s="86" t="s">
        <v>316</v>
      </c>
      <c r="Q42" s="29" t="s">
        <v>369</v>
      </c>
      <c r="U42" s="161" t="s">
        <v>580</v>
      </c>
      <c r="V42" s="146" t="s">
        <v>479</v>
      </c>
      <c r="W42" s="160" t="s">
        <v>509</v>
      </c>
      <c r="X42" s="146" t="s">
        <v>81</v>
      </c>
      <c r="Y42" s="203"/>
    </row>
    <row r="43" spans="2:25" ht="45">
      <c r="B43" s="305"/>
      <c r="I43" s="560"/>
      <c r="J43" s="560"/>
      <c r="K43" s="129" t="s">
        <v>437</v>
      </c>
      <c r="M43" s="88" t="s">
        <v>256</v>
      </c>
      <c r="N43" s="86" t="s">
        <v>257</v>
      </c>
      <c r="O43" s="85" t="s">
        <v>158</v>
      </c>
      <c r="P43" s="86" t="s">
        <v>317</v>
      </c>
      <c r="Q43" s="29" t="s">
        <v>369</v>
      </c>
      <c r="U43" s="161" t="s">
        <v>581</v>
      </c>
      <c r="V43" s="146" t="s">
        <v>479</v>
      </c>
      <c r="W43" s="182" t="s">
        <v>510</v>
      </c>
      <c r="X43" s="157" t="s">
        <v>81</v>
      </c>
      <c r="Y43" s="203"/>
    </row>
    <row r="44" spans="2:25" ht="30">
      <c r="B44" s="305">
        <v>20000</v>
      </c>
      <c r="I44" s="560"/>
      <c r="J44" s="560"/>
      <c r="K44" s="129" t="s">
        <v>438</v>
      </c>
      <c r="M44" s="89" t="s">
        <v>258</v>
      </c>
      <c r="N44" s="86" t="s">
        <v>257</v>
      </c>
      <c r="O44" s="85" t="s">
        <v>159</v>
      </c>
      <c r="P44" s="86" t="s">
        <v>318</v>
      </c>
      <c r="Q44" s="29" t="s">
        <v>369</v>
      </c>
      <c r="U44" s="170" t="s">
        <v>582</v>
      </c>
      <c r="V44" s="146" t="s">
        <v>479</v>
      </c>
      <c r="W44" s="188" t="s">
        <v>511</v>
      </c>
      <c r="X44" s="157" t="s">
        <v>81</v>
      </c>
      <c r="Y44" s="203"/>
    </row>
    <row r="45" spans="2:25" ht="60">
      <c r="B45" s="305">
        <v>13500</v>
      </c>
      <c r="I45" s="560"/>
      <c r="J45" s="560"/>
      <c r="K45" s="129" t="s">
        <v>439</v>
      </c>
      <c r="M45" s="90" t="s">
        <v>259</v>
      </c>
      <c r="N45" s="86" t="s">
        <v>257</v>
      </c>
      <c r="O45" s="85" t="s">
        <v>161</v>
      </c>
      <c r="P45" s="86" t="s">
        <v>319</v>
      </c>
      <c r="Q45" s="29" t="s">
        <v>369</v>
      </c>
      <c r="U45" s="169" t="s">
        <v>583</v>
      </c>
      <c r="V45" s="146" t="s">
        <v>479</v>
      </c>
      <c r="W45" s="188" t="s">
        <v>512</v>
      </c>
      <c r="X45" s="157" t="s">
        <v>81</v>
      </c>
      <c r="Y45" s="203"/>
    </row>
    <row r="46" spans="2:25" ht="45">
      <c r="B46" s="305"/>
      <c r="I46" s="561" t="s">
        <v>70</v>
      </c>
      <c r="J46" s="563">
        <v>1</v>
      </c>
      <c r="K46" s="140" t="s">
        <v>456</v>
      </c>
      <c r="M46" s="68" t="s">
        <v>160</v>
      </c>
      <c r="N46" s="86" t="s">
        <v>257</v>
      </c>
      <c r="O46" s="85" t="s">
        <v>357</v>
      </c>
      <c r="P46" s="86" t="s">
        <v>320</v>
      </c>
      <c r="Q46" s="29" t="s">
        <v>369</v>
      </c>
      <c r="U46" s="170" t="s">
        <v>584</v>
      </c>
      <c r="V46" s="146" t="s">
        <v>479</v>
      </c>
      <c r="W46" s="152" t="s">
        <v>513</v>
      </c>
      <c r="X46" s="157" t="s">
        <v>81</v>
      </c>
      <c r="Y46" s="203"/>
    </row>
    <row r="47" spans="2:25" ht="45">
      <c r="B47" s="305">
        <f>SUM(B37:B46)</f>
        <v>138143</v>
      </c>
      <c r="I47" s="562"/>
      <c r="J47" s="564"/>
      <c r="K47" s="140" t="s">
        <v>457</v>
      </c>
      <c r="M47" s="68" t="s">
        <v>370</v>
      </c>
      <c r="N47" s="86" t="s">
        <v>260</v>
      </c>
      <c r="O47" s="85" t="s">
        <v>162</v>
      </c>
      <c r="P47" s="86" t="s">
        <v>321</v>
      </c>
      <c r="Q47" s="29" t="s">
        <v>371</v>
      </c>
      <c r="U47" s="169" t="s">
        <v>585</v>
      </c>
      <c r="V47" s="146" t="s">
        <v>479</v>
      </c>
      <c r="W47" s="152" t="s">
        <v>514</v>
      </c>
      <c r="X47" s="157" t="s">
        <v>81</v>
      </c>
      <c r="Y47" s="203"/>
    </row>
    <row r="48" spans="2:25" ht="30">
      <c r="B48" s="305">
        <f>B47*0.15</f>
        <v>20721.45</v>
      </c>
      <c r="I48" s="562"/>
      <c r="J48" s="564"/>
      <c r="K48" s="140" t="s">
        <v>458</v>
      </c>
      <c r="M48" s="68" t="s">
        <v>261</v>
      </c>
      <c r="N48" s="86" t="s">
        <v>260</v>
      </c>
      <c r="O48" s="85" t="s">
        <v>163</v>
      </c>
      <c r="P48" s="86" t="s">
        <v>322</v>
      </c>
      <c r="Q48" s="29" t="s">
        <v>371</v>
      </c>
      <c r="U48" s="169" t="s">
        <v>586</v>
      </c>
      <c r="V48" s="146" t="s">
        <v>479</v>
      </c>
      <c r="W48" s="152" t="s">
        <v>515</v>
      </c>
      <c r="X48" s="157" t="s">
        <v>81</v>
      </c>
      <c r="Y48" s="203"/>
    </row>
    <row r="49" spans="1:25" ht="30">
      <c r="B49" s="305">
        <f>SUM(B47:B48)</f>
        <v>158864.45000000001</v>
      </c>
      <c r="I49" s="562"/>
      <c r="J49" s="564">
        <v>2</v>
      </c>
      <c r="K49" s="140" t="s">
        <v>459</v>
      </c>
      <c r="M49" s="68" t="s">
        <v>262</v>
      </c>
      <c r="N49" s="86" t="s">
        <v>260</v>
      </c>
      <c r="O49" s="85" t="s">
        <v>164</v>
      </c>
      <c r="P49" s="86" t="s">
        <v>323</v>
      </c>
      <c r="Q49" s="29" t="s">
        <v>371</v>
      </c>
      <c r="U49" s="161" t="s">
        <v>587</v>
      </c>
      <c r="V49" s="146" t="s">
        <v>479</v>
      </c>
      <c r="W49" s="183" t="s">
        <v>516</v>
      </c>
      <c r="X49" s="157" t="s">
        <v>81</v>
      </c>
      <c r="Y49" s="203"/>
    </row>
    <row r="50" spans="1:25" ht="30">
      <c r="I50" s="562"/>
      <c r="J50" s="564"/>
      <c r="K50" s="140" t="s">
        <v>460</v>
      </c>
      <c r="M50" s="68" t="s">
        <v>263</v>
      </c>
      <c r="N50" s="86" t="s">
        <v>264</v>
      </c>
      <c r="O50" s="85" t="s">
        <v>165</v>
      </c>
      <c r="P50" s="86" t="s">
        <v>324</v>
      </c>
      <c r="Q50" s="29" t="s">
        <v>372</v>
      </c>
      <c r="U50" s="161" t="s">
        <v>588</v>
      </c>
      <c r="V50" s="146" t="s">
        <v>479</v>
      </c>
      <c r="W50" s="183" t="s">
        <v>517</v>
      </c>
      <c r="X50" s="157" t="s">
        <v>81</v>
      </c>
      <c r="Y50" s="199"/>
    </row>
    <row r="51" spans="1:25" ht="45">
      <c r="I51" s="562"/>
      <c r="J51" s="564"/>
      <c r="K51" s="140" t="s">
        <v>461</v>
      </c>
      <c r="M51" s="68" t="s">
        <v>265</v>
      </c>
      <c r="N51" s="86" t="s">
        <v>264</v>
      </c>
      <c r="O51" s="85" t="s">
        <v>166</v>
      </c>
      <c r="P51" s="86" t="s">
        <v>325</v>
      </c>
      <c r="Q51" s="29" t="s">
        <v>372</v>
      </c>
      <c r="U51" s="161" t="s">
        <v>589</v>
      </c>
      <c r="V51" s="146" t="s">
        <v>480</v>
      </c>
      <c r="W51" s="160"/>
      <c r="X51" s="146" t="s">
        <v>81</v>
      </c>
      <c r="Y51" s="199"/>
    </row>
    <row r="52" spans="1:25" ht="30">
      <c r="A52" s="310" t="s">
        <v>361</v>
      </c>
      <c r="B52" s="311">
        <v>0.15</v>
      </c>
      <c r="I52" s="562"/>
      <c r="J52" s="564">
        <v>3</v>
      </c>
      <c r="K52" s="140" t="s">
        <v>462</v>
      </c>
      <c r="M52" s="68" t="s">
        <v>266</v>
      </c>
      <c r="N52" s="86" t="s">
        <v>264</v>
      </c>
      <c r="O52" s="85" t="s">
        <v>167</v>
      </c>
      <c r="P52" s="86" t="s">
        <v>326</v>
      </c>
      <c r="Q52" s="29" t="s">
        <v>372</v>
      </c>
      <c r="U52" s="161" t="s">
        <v>590</v>
      </c>
      <c r="V52" s="146" t="s">
        <v>480</v>
      </c>
      <c r="W52" s="160"/>
      <c r="X52" s="146" t="s">
        <v>81</v>
      </c>
      <c r="Y52" s="199"/>
    </row>
    <row r="53" spans="1:25" ht="45">
      <c r="A53" s="310" t="s">
        <v>701</v>
      </c>
      <c r="B53" s="311">
        <v>0.5</v>
      </c>
      <c r="I53" s="562"/>
      <c r="J53" s="564"/>
      <c r="K53" s="140" t="s">
        <v>463</v>
      </c>
      <c r="M53" s="68" t="s">
        <v>267</v>
      </c>
      <c r="N53" s="86" t="s">
        <v>268</v>
      </c>
      <c r="O53" s="85" t="s">
        <v>168</v>
      </c>
      <c r="P53" s="86" t="s">
        <v>327</v>
      </c>
      <c r="Q53" s="29" t="s">
        <v>372</v>
      </c>
      <c r="U53" s="161" t="s">
        <v>591</v>
      </c>
      <c r="V53" s="146" t="s">
        <v>480</v>
      </c>
      <c r="W53" s="160"/>
      <c r="X53" s="146" t="s">
        <v>81</v>
      </c>
      <c r="Y53" s="204"/>
    </row>
    <row r="54" spans="1:25" ht="75">
      <c r="A54" s="310" t="s">
        <v>701</v>
      </c>
      <c r="B54" s="311">
        <v>0.5</v>
      </c>
      <c r="I54" s="562"/>
      <c r="J54" s="564"/>
      <c r="K54" s="140" t="s">
        <v>464</v>
      </c>
      <c r="M54" s="68" t="s">
        <v>269</v>
      </c>
      <c r="N54" s="86" t="s">
        <v>268</v>
      </c>
      <c r="O54" s="85" t="s">
        <v>169</v>
      </c>
      <c r="P54" s="86" t="s">
        <v>328</v>
      </c>
      <c r="Q54" s="29" t="s">
        <v>372</v>
      </c>
      <c r="U54" s="170" t="s">
        <v>592</v>
      </c>
      <c r="V54" s="152" t="s">
        <v>481</v>
      </c>
      <c r="W54" s="162" t="s">
        <v>518</v>
      </c>
      <c r="X54" s="197" t="s">
        <v>81</v>
      </c>
      <c r="Y54" s="205"/>
    </row>
    <row r="55" spans="1:25" ht="30">
      <c r="A55" s="310" t="s">
        <v>702</v>
      </c>
      <c r="B55" s="311">
        <v>0.05</v>
      </c>
      <c r="I55" s="562"/>
      <c r="J55" s="562">
        <v>4</v>
      </c>
      <c r="K55" s="140" t="s">
        <v>465</v>
      </c>
      <c r="M55" s="68" t="s">
        <v>270</v>
      </c>
      <c r="N55" s="86" t="s">
        <v>268</v>
      </c>
      <c r="O55" s="85" t="s">
        <v>170</v>
      </c>
      <c r="P55" s="86" t="s">
        <v>329</v>
      </c>
      <c r="Q55" s="29" t="s">
        <v>372</v>
      </c>
      <c r="U55" s="170" t="s">
        <v>593</v>
      </c>
      <c r="V55" s="152" t="s">
        <v>481</v>
      </c>
      <c r="W55" s="162" t="s">
        <v>519</v>
      </c>
      <c r="X55" s="152" t="s">
        <v>81</v>
      </c>
      <c r="Y55" s="205"/>
    </row>
    <row r="56" spans="1:25" ht="45">
      <c r="A56" s="310" t="s">
        <v>703</v>
      </c>
      <c r="B56" s="311">
        <v>0.05</v>
      </c>
      <c r="I56" s="562"/>
      <c r="J56" s="562"/>
      <c r="K56" s="141" t="s">
        <v>466</v>
      </c>
      <c r="M56" s="68" t="s">
        <v>271</v>
      </c>
      <c r="N56" s="86" t="s">
        <v>272</v>
      </c>
      <c r="O56" s="85" t="s">
        <v>171</v>
      </c>
      <c r="P56" s="86" t="s">
        <v>330</v>
      </c>
      <c r="Q56" s="29" t="s">
        <v>372</v>
      </c>
      <c r="U56" s="170" t="s">
        <v>594</v>
      </c>
      <c r="V56" s="152" t="s">
        <v>481</v>
      </c>
      <c r="W56" s="162" t="s">
        <v>520</v>
      </c>
      <c r="X56" s="152" t="s">
        <v>81</v>
      </c>
      <c r="Y56" s="205"/>
    </row>
    <row r="57" spans="1:25" ht="60">
      <c r="I57" s="562"/>
      <c r="J57" s="562"/>
      <c r="K57" s="140" t="s">
        <v>467</v>
      </c>
      <c r="M57" s="68" t="s">
        <v>273</v>
      </c>
      <c r="N57" s="86" t="s">
        <v>272</v>
      </c>
      <c r="O57" s="85" t="s">
        <v>172</v>
      </c>
      <c r="P57" s="86" t="s">
        <v>331</v>
      </c>
      <c r="Q57" s="29" t="s">
        <v>372</v>
      </c>
      <c r="U57" s="170" t="s">
        <v>595</v>
      </c>
      <c r="V57" s="152" t="s">
        <v>481</v>
      </c>
      <c r="W57" s="162"/>
      <c r="X57" s="152" t="s">
        <v>81</v>
      </c>
      <c r="Y57" s="205"/>
    </row>
    <row r="58" spans="1:25" ht="60">
      <c r="I58" s="562"/>
      <c r="J58" s="562"/>
      <c r="K58" s="140" t="s">
        <v>468</v>
      </c>
      <c r="M58" s="68" t="s">
        <v>274</v>
      </c>
      <c r="N58" s="86" t="s">
        <v>272</v>
      </c>
      <c r="O58" s="85" t="s">
        <v>173</v>
      </c>
      <c r="P58" s="86" t="s">
        <v>332</v>
      </c>
      <c r="Q58" s="29" t="s">
        <v>372</v>
      </c>
      <c r="U58" s="86" t="s">
        <v>596</v>
      </c>
      <c r="V58" s="152" t="s">
        <v>481</v>
      </c>
      <c r="W58" s="152" t="s">
        <v>521</v>
      </c>
      <c r="X58" s="152" t="s">
        <v>81</v>
      </c>
      <c r="Y58" s="205"/>
    </row>
    <row r="59" spans="1:25" ht="45">
      <c r="I59" s="562"/>
      <c r="J59" s="564">
        <v>5</v>
      </c>
      <c r="K59" s="140" t="s">
        <v>469</v>
      </c>
      <c r="M59" s="68" t="s">
        <v>275</v>
      </c>
      <c r="N59" s="86" t="s">
        <v>276</v>
      </c>
      <c r="O59" s="85" t="s">
        <v>174</v>
      </c>
      <c r="P59" s="86" t="s">
        <v>333</v>
      </c>
      <c r="Q59" s="29" t="s">
        <v>371</v>
      </c>
      <c r="U59" s="86" t="s">
        <v>597</v>
      </c>
      <c r="V59" s="152" t="s">
        <v>481</v>
      </c>
      <c r="W59" s="152" t="s">
        <v>522</v>
      </c>
      <c r="X59" s="152" t="s">
        <v>81</v>
      </c>
      <c r="Y59" s="205"/>
    </row>
    <row r="60" spans="1:25" ht="60">
      <c r="I60" s="562"/>
      <c r="J60" s="564"/>
      <c r="K60" s="140" t="s">
        <v>470</v>
      </c>
      <c r="M60" s="68" t="s">
        <v>277</v>
      </c>
      <c r="N60" s="86" t="s">
        <v>276</v>
      </c>
      <c r="O60" s="85" t="s">
        <v>175</v>
      </c>
      <c r="P60" s="86" t="s">
        <v>334</v>
      </c>
      <c r="Q60" s="29" t="s">
        <v>371</v>
      </c>
      <c r="U60" s="86" t="s">
        <v>598</v>
      </c>
      <c r="V60" s="152" t="s">
        <v>481</v>
      </c>
      <c r="W60" s="152" t="s">
        <v>523</v>
      </c>
      <c r="X60" s="152" t="s">
        <v>81</v>
      </c>
      <c r="Y60" s="205"/>
    </row>
    <row r="61" spans="1:25" ht="45">
      <c r="I61" s="562"/>
      <c r="J61" s="564"/>
      <c r="K61" s="140" t="s">
        <v>471</v>
      </c>
      <c r="M61" s="68" t="s">
        <v>278</v>
      </c>
      <c r="N61" s="86" t="s">
        <v>276</v>
      </c>
      <c r="O61" s="85" t="s">
        <v>176</v>
      </c>
      <c r="P61" s="86" t="s">
        <v>335</v>
      </c>
      <c r="Q61" s="29" t="s">
        <v>371</v>
      </c>
      <c r="U61" s="86" t="s">
        <v>599</v>
      </c>
      <c r="V61" s="152" t="s">
        <v>481</v>
      </c>
      <c r="W61" s="152" t="s">
        <v>522</v>
      </c>
      <c r="X61" s="152" t="s">
        <v>81</v>
      </c>
      <c r="Y61" s="205"/>
    </row>
    <row r="62" spans="1:25">
      <c r="M62" s="68" t="s">
        <v>279</v>
      </c>
      <c r="N62" s="86" t="s">
        <v>280</v>
      </c>
      <c r="O62" s="85" t="s">
        <v>178</v>
      </c>
      <c r="P62" s="86" t="s">
        <v>336</v>
      </c>
      <c r="Q62" s="29" t="s">
        <v>373</v>
      </c>
      <c r="U62" s="86" t="s">
        <v>600</v>
      </c>
      <c r="V62" s="152" t="s">
        <v>481</v>
      </c>
      <c r="W62" s="152" t="s">
        <v>523</v>
      </c>
      <c r="X62" s="152" t="s">
        <v>81</v>
      </c>
      <c r="Y62" s="205"/>
    </row>
    <row r="63" spans="1:25">
      <c r="M63" s="68" t="s">
        <v>177</v>
      </c>
      <c r="N63" s="86" t="s">
        <v>280</v>
      </c>
      <c r="O63" s="85" t="s">
        <v>180</v>
      </c>
      <c r="P63" s="86" t="s">
        <v>337</v>
      </c>
      <c r="Q63" s="29" t="s">
        <v>373</v>
      </c>
      <c r="U63" s="174" t="s">
        <v>601</v>
      </c>
      <c r="V63" s="153" t="s">
        <v>481</v>
      </c>
      <c r="W63" s="153" t="s">
        <v>524</v>
      </c>
      <c r="X63" s="153" t="s">
        <v>81</v>
      </c>
      <c r="Y63" s="205"/>
    </row>
    <row r="64" spans="1:25">
      <c r="M64" s="68" t="s">
        <v>179</v>
      </c>
      <c r="N64" s="86" t="s">
        <v>280</v>
      </c>
      <c r="O64" s="85" t="s">
        <v>182</v>
      </c>
      <c r="P64" s="86" t="s">
        <v>338</v>
      </c>
      <c r="Q64" s="29" t="s">
        <v>373</v>
      </c>
      <c r="U64" s="175" t="s">
        <v>602</v>
      </c>
      <c r="V64" s="152" t="s">
        <v>481</v>
      </c>
      <c r="W64" s="163" t="s">
        <v>525</v>
      </c>
      <c r="X64" s="152" t="s">
        <v>81</v>
      </c>
      <c r="Y64" s="205"/>
    </row>
    <row r="65" spans="13:25">
      <c r="M65" s="68" t="s">
        <v>181</v>
      </c>
      <c r="N65" s="86" t="s">
        <v>280</v>
      </c>
      <c r="O65" s="85" t="s">
        <v>184</v>
      </c>
      <c r="P65" s="86" t="s">
        <v>339</v>
      </c>
      <c r="Q65" s="29" t="s">
        <v>373</v>
      </c>
      <c r="U65" s="86" t="s">
        <v>603</v>
      </c>
      <c r="V65" s="152" t="s">
        <v>481</v>
      </c>
      <c r="W65" s="152"/>
      <c r="X65" s="152" t="s">
        <v>88</v>
      </c>
      <c r="Y65" s="205"/>
    </row>
    <row r="66" spans="13:25">
      <c r="M66" s="68" t="s">
        <v>183</v>
      </c>
      <c r="N66" s="86" t="s">
        <v>280</v>
      </c>
      <c r="O66" s="85" t="s">
        <v>186</v>
      </c>
      <c r="P66" s="86" t="s">
        <v>340</v>
      </c>
      <c r="Q66" s="29" t="s">
        <v>373</v>
      </c>
      <c r="U66" s="176" t="s">
        <v>604</v>
      </c>
      <c r="V66" s="154" t="s">
        <v>481</v>
      </c>
      <c r="W66" s="154"/>
      <c r="X66" s="154" t="s">
        <v>88</v>
      </c>
      <c r="Y66" s="205"/>
    </row>
    <row r="67" spans="13:25" ht="30">
      <c r="M67" s="68" t="s">
        <v>185</v>
      </c>
      <c r="N67" s="86" t="s">
        <v>280</v>
      </c>
      <c r="O67" s="85" t="s">
        <v>188</v>
      </c>
      <c r="P67" s="86" t="s">
        <v>341</v>
      </c>
      <c r="Q67" s="29" t="s">
        <v>373</v>
      </c>
      <c r="U67" s="86" t="s">
        <v>605</v>
      </c>
      <c r="V67" s="152" t="s">
        <v>481</v>
      </c>
      <c r="W67" s="152"/>
      <c r="X67" s="152" t="s">
        <v>88</v>
      </c>
      <c r="Y67" s="205"/>
    </row>
    <row r="68" spans="13:25">
      <c r="M68" s="68" t="s">
        <v>187</v>
      </c>
      <c r="N68" s="86" t="s">
        <v>280</v>
      </c>
      <c r="O68" s="85" t="s">
        <v>358</v>
      </c>
      <c r="P68" s="86" t="s">
        <v>342</v>
      </c>
      <c r="Q68" s="29" t="s">
        <v>373</v>
      </c>
      <c r="U68" s="170" t="s">
        <v>606</v>
      </c>
      <c r="V68" s="152" t="s">
        <v>481</v>
      </c>
      <c r="W68" s="164"/>
      <c r="X68" s="152" t="s">
        <v>88</v>
      </c>
      <c r="Y68" s="205"/>
    </row>
    <row r="69" spans="13:25" ht="30">
      <c r="M69" s="68" t="s">
        <v>189</v>
      </c>
      <c r="N69" s="86" t="s">
        <v>281</v>
      </c>
      <c r="O69" s="85" t="s">
        <v>190</v>
      </c>
      <c r="P69" s="86" t="s">
        <v>343</v>
      </c>
      <c r="Q69" s="29" t="s">
        <v>373</v>
      </c>
      <c r="U69" s="177" t="s">
        <v>607</v>
      </c>
      <c r="V69" s="153" t="s">
        <v>481</v>
      </c>
      <c r="W69" s="165"/>
      <c r="X69" s="153" t="s">
        <v>88</v>
      </c>
      <c r="Y69" s="206"/>
    </row>
    <row r="70" spans="13:25" ht="15.75">
      <c r="M70" s="68" t="s">
        <v>282</v>
      </c>
      <c r="N70" s="86" t="s">
        <v>281</v>
      </c>
      <c r="O70" s="85" t="s">
        <v>191</v>
      </c>
      <c r="P70" s="86" t="s">
        <v>344</v>
      </c>
      <c r="Q70" s="29" t="s">
        <v>373</v>
      </c>
      <c r="U70" s="178" t="s">
        <v>595</v>
      </c>
      <c r="V70" s="155" t="s">
        <v>481</v>
      </c>
      <c r="W70" s="155"/>
      <c r="X70" s="155" t="s">
        <v>85</v>
      </c>
      <c r="Y70" s="207"/>
    </row>
    <row r="71" spans="13:25" ht="15.75">
      <c r="M71" s="68" t="s">
        <v>132</v>
      </c>
      <c r="N71" s="86" t="s">
        <v>283</v>
      </c>
      <c r="O71" s="85" t="s">
        <v>192</v>
      </c>
      <c r="P71" s="86" t="s">
        <v>345</v>
      </c>
      <c r="Q71" s="29" t="s">
        <v>373</v>
      </c>
      <c r="U71" s="179" t="s">
        <v>608</v>
      </c>
      <c r="V71" s="156" t="s">
        <v>481</v>
      </c>
      <c r="W71" s="166"/>
      <c r="X71" s="156" t="s">
        <v>85</v>
      </c>
      <c r="Y71" s="203"/>
    </row>
    <row r="72" spans="13:25">
      <c r="M72" s="68" t="s">
        <v>135</v>
      </c>
      <c r="N72" s="86" t="s">
        <v>284</v>
      </c>
      <c r="O72" s="85" t="s">
        <v>193</v>
      </c>
      <c r="P72" s="86" t="s">
        <v>346</v>
      </c>
      <c r="Q72" s="29" t="s">
        <v>373</v>
      </c>
      <c r="U72" s="161" t="s">
        <v>609</v>
      </c>
      <c r="V72" s="160" t="s">
        <v>481</v>
      </c>
      <c r="W72" s="160"/>
      <c r="X72" s="160" t="s">
        <v>85</v>
      </c>
      <c r="Y72" s="199"/>
    </row>
    <row r="73" spans="13:25">
      <c r="O73" s="85"/>
      <c r="U73" s="161" t="s">
        <v>629</v>
      </c>
      <c r="V73" s="160" t="s">
        <v>481</v>
      </c>
      <c r="W73" s="183"/>
      <c r="X73" s="160" t="s">
        <v>85</v>
      </c>
      <c r="Y73" s="203"/>
    </row>
    <row r="74" spans="13:25">
      <c r="O74" s="85"/>
      <c r="U74" s="74" t="s">
        <v>675</v>
      </c>
      <c r="V74" s="160" t="s">
        <v>481</v>
      </c>
      <c r="W74" s="254"/>
      <c r="X74" s="160" t="s">
        <v>85</v>
      </c>
      <c r="Y74" s="203"/>
    </row>
    <row r="75" spans="13:25">
      <c r="U75" s="260" t="s">
        <v>595</v>
      </c>
      <c r="V75" s="160" t="s">
        <v>481</v>
      </c>
      <c r="W75" s="254"/>
      <c r="X75" s="160" t="s">
        <v>85</v>
      </c>
      <c r="Y75" s="203"/>
    </row>
    <row r="76" spans="13:25">
      <c r="U76" s="161" t="s">
        <v>610</v>
      </c>
      <c r="V76" s="160" t="s">
        <v>482</v>
      </c>
      <c r="W76" s="152">
        <v>200124</v>
      </c>
      <c r="X76" s="160" t="s">
        <v>88</v>
      </c>
      <c r="Y76" s="203"/>
    </row>
    <row r="77" spans="13:25">
      <c r="U77" s="161" t="s">
        <v>611</v>
      </c>
      <c r="V77" s="160" t="s">
        <v>482</v>
      </c>
      <c r="W77" s="183" t="s">
        <v>526</v>
      </c>
      <c r="X77" s="160" t="s">
        <v>85</v>
      </c>
      <c r="Y77" s="203"/>
    </row>
    <row r="78" spans="13:25">
      <c r="U78" s="255" t="s">
        <v>676</v>
      </c>
      <c r="V78" s="160" t="s">
        <v>482</v>
      </c>
      <c r="W78" s="160" t="s">
        <v>677</v>
      </c>
      <c r="X78" s="160" t="s">
        <v>85</v>
      </c>
      <c r="Y78" s="203"/>
    </row>
    <row r="79" spans="13:25">
      <c r="U79" s="161" t="s">
        <v>612</v>
      </c>
      <c r="V79" s="157" t="s">
        <v>482</v>
      </c>
      <c r="W79" s="183" t="s">
        <v>527</v>
      </c>
      <c r="X79" s="157" t="s">
        <v>85</v>
      </c>
      <c r="Y79" s="203"/>
    </row>
    <row r="80" spans="13:25">
      <c r="U80" s="161" t="s">
        <v>613</v>
      </c>
      <c r="V80" s="157" t="s">
        <v>482</v>
      </c>
      <c r="W80" s="160"/>
      <c r="X80" s="157" t="s">
        <v>85</v>
      </c>
      <c r="Y80" s="199"/>
    </row>
    <row r="81" spans="21:25">
      <c r="U81" s="170" t="s">
        <v>614</v>
      </c>
      <c r="V81" s="157" t="s">
        <v>482</v>
      </c>
      <c r="W81" s="191" t="s">
        <v>528</v>
      </c>
      <c r="X81" s="157" t="s">
        <v>81</v>
      </c>
      <c r="Y81" s="208"/>
    </row>
    <row r="82" spans="21:25">
      <c r="U82" s="170" t="s">
        <v>615</v>
      </c>
      <c r="V82" s="157" t="s">
        <v>482</v>
      </c>
      <c r="W82" s="191" t="s">
        <v>529</v>
      </c>
      <c r="X82" s="157" t="s">
        <v>81</v>
      </c>
      <c r="Y82" s="208"/>
    </row>
    <row r="83" spans="21:25">
      <c r="U83" s="161" t="s">
        <v>616</v>
      </c>
      <c r="V83" s="157" t="s">
        <v>482</v>
      </c>
      <c r="W83" s="160" t="s">
        <v>530</v>
      </c>
      <c r="X83" s="157" t="s">
        <v>81</v>
      </c>
      <c r="Y83" s="199"/>
    </row>
    <row r="84" spans="21:25">
      <c r="U84" s="161" t="s">
        <v>617</v>
      </c>
      <c r="V84" s="157" t="s">
        <v>482</v>
      </c>
      <c r="W84" s="160" t="s">
        <v>531</v>
      </c>
      <c r="X84" s="157" t="s">
        <v>81</v>
      </c>
      <c r="Y84" s="203"/>
    </row>
    <row r="85" spans="21:25" ht="15.75">
      <c r="U85" s="161" t="s">
        <v>618</v>
      </c>
      <c r="V85" s="157" t="s">
        <v>482</v>
      </c>
      <c r="W85" s="160"/>
      <c r="X85" s="146" t="s">
        <v>81</v>
      </c>
      <c r="Y85" s="209"/>
    </row>
    <row r="86" spans="21:25" ht="15.75">
      <c r="U86" s="175" t="s">
        <v>619</v>
      </c>
      <c r="V86" s="158" t="s">
        <v>482</v>
      </c>
      <c r="W86" s="152"/>
      <c r="X86" s="158" t="s">
        <v>81</v>
      </c>
      <c r="Y86" s="209"/>
    </row>
    <row r="87" spans="21:25">
      <c r="U87" s="175" t="s">
        <v>620</v>
      </c>
      <c r="V87" s="158" t="s">
        <v>482</v>
      </c>
      <c r="W87" s="152"/>
      <c r="X87" s="158" t="s">
        <v>81</v>
      </c>
      <c r="Y87" s="208"/>
    </row>
    <row r="88" spans="21:25">
      <c r="U88" s="161" t="s">
        <v>621</v>
      </c>
      <c r="V88" s="146" t="s">
        <v>482</v>
      </c>
      <c r="W88" s="152">
        <v>200113</v>
      </c>
      <c r="X88" s="146" t="s">
        <v>88</v>
      </c>
      <c r="Y88" s="208"/>
    </row>
    <row r="89" spans="21:25">
      <c r="U89" s="161" t="s">
        <v>622</v>
      </c>
      <c r="V89" s="157" t="s">
        <v>482</v>
      </c>
      <c r="W89" s="183" t="s">
        <v>532</v>
      </c>
      <c r="X89" s="157" t="s">
        <v>81</v>
      </c>
      <c r="Y89" s="203"/>
    </row>
    <row r="90" spans="21:25" ht="15.75">
      <c r="U90" s="256" t="s">
        <v>623</v>
      </c>
      <c r="V90" s="157" t="s">
        <v>482</v>
      </c>
      <c r="W90" s="192"/>
      <c r="X90" s="257" t="s">
        <v>85</v>
      </c>
      <c r="Y90" s="203"/>
    </row>
    <row r="91" spans="21:25" ht="15.75">
      <c r="U91" s="256" t="s">
        <v>624</v>
      </c>
      <c r="V91" s="157" t="s">
        <v>482</v>
      </c>
      <c r="W91" s="192"/>
      <c r="X91" s="257" t="s">
        <v>85</v>
      </c>
      <c r="Y91" s="203"/>
    </row>
    <row r="92" spans="21:25">
      <c r="U92" s="175" t="s">
        <v>625</v>
      </c>
      <c r="V92" s="158" t="s">
        <v>482</v>
      </c>
      <c r="W92" s="152"/>
      <c r="X92" s="158" t="s">
        <v>81</v>
      </c>
      <c r="Y92" s="203"/>
    </row>
    <row r="93" spans="21:25">
      <c r="U93" s="175" t="s">
        <v>626</v>
      </c>
      <c r="V93" s="158" t="s">
        <v>482</v>
      </c>
      <c r="W93" s="152"/>
      <c r="X93" s="158" t="s">
        <v>81</v>
      </c>
      <c r="Y93" s="199"/>
    </row>
    <row r="94" spans="21:25">
      <c r="U94" s="161" t="s">
        <v>612</v>
      </c>
      <c r="V94" s="160" t="s">
        <v>482</v>
      </c>
      <c r="W94" s="183" t="s">
        <v>527</v>
      </c>
      <c r="X94" s="160" t="s">
        <v>85</v>
      </c>
      <c r="Y94" s="199"/>
    </row>
    <row r="95" spans="21:25">
      <c r="U95" s="146" t="s">
        <v>627</v>
      </c>
      <c r="V95" s="160" t="s">
        <v>482</v>
      </c>
      <c r="W95" s="183"/>
      <c r="X95" s="160" t="s">
        <v>662</v>
      </c>
      <c r="Y95" s="205"/>
    </row>
    <row r="96" spans="21:25">
      <c r="U96" s="146" t="s">
        <v>628</v>
      </c>
      <c r="V96" s="157" t="s">
        <v>482</v>
      </c>
      <c r="W96" s="183"/>
      <c r="X96" s="157" t="s">
        <v>663</v>
      </c>
      <c r="Y96" s="203"/>
    </row>
    <row r="97" spans="21:25">
      <c r="U97" s="169" t="s">
        <v>630</v>
      </c>
      <c r="V97" s="146" t="s">
        <v>482</v>
      </c>
      <c r="W97" s="152">
        <v>200158</v>
      </c>
      <c r="X97" s="146" t="s">
        <v>88</v>
      </c>
      <c r="Y97" s="203"/>
    </row>
    <row r="98" spans="21:25">
      <c r="U98" s="169" t="s">
        <v>631</v>
      </c>
      <c r="V98" s="146" t="s">
        <v>482</v>
      </c>
      <c r="W98" s="152">
        <v>200111</v>
      </c>
      <c r="X98" s="146" t="s">
        <v>88</v>
      </c>
      <c r="Y98" s="203"/>
    </row>
    <row r="99" spans="21:25">
      <c r="U99" s="74" t="s">
        <v>678</v>
      </c>
      <c r="V99" s="157" t="s">
        <v>482</v>
      </c>
      <c r="W99" s="254"/>
      <c r="X99" s="160" t="s">
        <v>85</v>
      </c>
      <c r="Y99" s="203"/>
    </row>
    <row r="100" spans="21:25">
      <c r="U100" s="74" t="s">
        <v>679</v>
      </c>
      <c r="V100" s="146" t="s">
        <v>482</v>
      </c>
      <c r="W100" s="254"/>
      <c r="X100" s="160" t="s">
        <v>85</v>
      </c>
      <c r="Y100" s="203"/>
    </row>
    <row r="101" spans="21:25" ht="15.75">
      <c r="U101" s="175" t="s">
        <v>632</v>
      </c>
      <c r="V101" s="152" t="s">
        <v>483</v>
      </c>
      <c r="W101" s="163"/>
      <c r="X101" s="152" t="s">
        <v>81</v>
      </c>
      <c r="Y101" s="209"/>
    </row>
    <row r="102" spans="21:25">
      <c r="U102" s="161" t="s">
        <v>633</v>
      </c>
      <c r="V102" s="157" t="s">
        <v>483</v>
      </c>
      <c r="W102" s="183" t="s">
        <v>533</v>
      </c>
      <c r="X102" s="157" t="s">
        <v>81</v>
      </c>
      <c r="Y102" s="199"/>
    </row>
    <row r="103" spans="21:25">
      <c r="U103" s="169" t="s">
        <v>634</v>
      </c>
      <c r="V103" s="157" t="s">
        <v>483</v>
      </c>
      <c r="W103" s="193" t="s">
        <v>534</v>
      </c>
      <c r="X103" s="157" t="s">
        <v>81</v>
      </c>
      <c r="Y103" s="199"/>
    </row>
    <row r="104" spans="21:25">
      <c r="U104" s="180" t="s">
        <v>635</v>
      </c>
      <c r="V104" s="157" t="s">
        <v>483</v>
      </c>
      <c r="W104" s="258" t="s">
        <v>535</v>
      </c>
      <c r="X104" s="157" t="s">
        <v>81</v>
      </c>
      <c r="Y104" s="199"/>
    </row>
    <row r="105" spans="21:25">
      <c r="U105" s="170" t="s">
        <v>636</v>
      </c>
      <c r="V105" s="157" t="s">
        <v>483</v>
      </c>
      <c r="W105" s="191" t="s">
        <v>536</v>
      </c>
      <c r="X105" s="157" t="s">
        <v>81</v>
      </c>
      <c r="Y105" s="199"/>
    </row>
    <row r="106" spans="21:25">
      <c r="U106" s="161" t="s">
        <v>637</v>
      </c>
      <c r="V106" s="157" t="s">
        <v>483</v>
      </c>
      <c r="W106" s="183"/>
      <c r="X106" s="157" t="s">
        <v>85</v>
      </c>
      <c r="Y106" s="203"/>
    </row>
    <row r="107" spans="21:25" ht="15.75">
      <c r="U107" s="256" t="s">
        <v>638</v>
      </c>
      <c r="V107" s="157" t="s">
        <v>483</v>
      </c>
      <c r="W107" s="259"/>
      <c r="X107" s="257" t="s">
        <v>85</v>
      </c>
      <c r="Y107" s="203"/>
    </row>
    <row r="108" spans="21:25">
      <c r="U108" s="170" t="s">
        <v>639</v>
      </c>
      <c r="V108" s="146" t="s">
        <v>483</v>
      </c>
      <c r="W108" s="191" t="s">
        <v>537</v>
      </c>
      <c r="X108" s="146" t="s">
        <v>81</v>
      </c>
      <c r="Y108" s="203"/>
    </row>
    <row r="109" spans="21:25">
      <c r="U109" s="161" t="s">
        <v>593</v>
      </c>
      <c r="V109" s="146" t="s">
        <v>483</v>
      </c>
      <c r="W109" s="194" t="s">
        <v>519</v>
      </c>
      <c r="X109" s="146" t="s">
        <v>81</v>
      </c>
      <c r="Y109" s="203"/>
    </row>
    <row r="110" spans="21:25">
      <c r="U110" s="169" t="s">
        <v>640</v>
      </c>
      <c r="V110" s="146" t="s">
        <v>483</v>
      </c>
      <c r="W110" s="167" t="s">
        <v>680</v>
      </c>
      <c r="X110" s="146" t="s">
        <v>81</v>
      </c>
      <c r="Y110" s="199"/>
    </row>
    <row r="111" spans="21:25">
      <c r="U111" s="169" t="s">
        <v>641</v>
      </c>
      <c r="V111" s="146" t="s">
        <v>483</v>
      </c>
      <c r="W111" s="167" t="s">
        <v>538</v>
      </c>
      <c r="X111" s="146" t="s">
        <v>81</v>
      </c>
      <c r="Y111" s="199"/>
    </row>
    <row r="112" spans="21:25">
      <c r="U112" s="169" t="s">
        <v>642</v>
      </c>
      <c r="V112" s="157" t="s">
        <v>483</v>
      </c>
      <c r="W112" s="167" t="s">
        <v>539</v>
      </c>
      <c r="X112" s="157" t="s">
        <v>81</v>
      </c>
      <c r="Y112" s="200"/>
    </row>
    <row r="113" spans="21:25">
      <c r="U113" s="161" t="s">
        <v>643</v>
      </c>
      <c r="V113" s="157" t="s">
        <v>483</v>
      </c>
      <c r="W113" s="160" t="s">
        <v>540</v>
      </c>
      <c r="X113" s="157" t="s">
        <v>81</v>
      </c>
      <c r="Y113" s="200"/>
    </row>
    <row r="114" spans="21:25">
      <c r="U114" s="161" t="s">
        <v>644</v>
      </c>
      <c r="V114" s="157" t="s">
        <v>483</v>
      </c>
      <c r="W114" s="160" t="s">
        <v>541</v>
      </c>
      <c r="X114" s="157" t="s">
        <v>81</v>
      </c>
      <c r="Y114" s="200"/>
    </row>
    <row r="115" spans="21:25">
      <c r="U115" s="161" t="s">
        <v>645</v>
      </c>
      <c r="V115" s="157" t="s">
        <v>483</v>
      </c>
      <c r="W115" s="160"/>
      <c r="X115" s="157" t="s">
        <v>81</v>
      </c>
      <c r="Y115" s="210"/>
    </row>
    <row r="116" spans="21:25">
      <c r="U116" s="161" t="s">
        <v>646</v>
      </c>
      <c r="V116" s="157" t="s">
        <v>483</v>
      </c>
      <c r="W116" s="160"/>
      <c r="X116" s="146" t="s">
        <v>81</v>
      </c>
      <c r="Y116" s="199"/>
    </row>
    <row r="117" spans="21:25">
      <c r="U117" s="181" t="s">
        <v>647</v>
      </c>
      <c r="V117" s="157" t="s">
        <v>483</v>
      </c>
      <c r="W117" s="160"/>
      <c r="X117" s="146" t="s">
        <v>81</v>
      </c>
      <c r="Y117" s="199"/>
    </row>
    <row r="118" spans="21:25">
      <c r="U118" s="86" t="s">
        <v>648</v>
      </c>
      <c r="V118" s="147" t="s">
        <v>483</v>
      </c>
      <c r="W118" s="152"/>
      <c r="X118" s="147" t="s">
        <v>81</v>
      </c>
      <c r="Y118" s="199"/>
    </row>
    <row r="119" spans="21:25">
      <c r="U119" s="86" t="s">
        <v>649</v>
      </c>
      <c r="V119" s="147" t="s">
        <v>483</v>
      </c>
      <c r="W119" s="152"/>
      <c r="X119" s="147" t="s">
        <v>81</v>
      </c>
      <c r="Y119" s="199"/>
    </row>
    <row r="120" spans="21:25">
      <c r="U120" s="86" t="s">
        <v>650</v>
      </c>
      <c r="V120" s="147" t="s">
        <v>483</v>
      </c>
      <c r="W120" s="152"/>
      <c r="X120" s="147" t="s">
        <v>81</v>
      </c>
      <c r="Y120" s="199"/>
    </row>
    <row r="121" spans="21:25">
      <c r="U121" s="175" t="s">
        <v>651</v>
      </c>
      <c r="V121" s="159" t="s">
        <v>483</v>
      </c>
      <c r="W121" s="163"/>
      <c r="X121" s="159" t="s">
        <v>81</v>
      </c>
      <c r="Y121" s="203"/>
    </row>
    <row r="122" spans="21:25">
      <c r="U122" s="169" t="s">
        <v>642</v>
      </c>
      <c r="V122" s="146" t="s">
        <v>483</v>
      </c>
      <c r="W122" s="167" t="s">
        <v>539</v>
      </c>
      <c r="X122" s="146" t="s">
        <v>81</v>
      </c>
      <c r="Y122" s="203"/>
    </row>
    <row r="123" spans="21:25">
      <c r="U123" s="159" t="s">
        <v>652</v>
      </c>
      <c r="V123" s="146" t="s">
        <v>483</v>
      </c>
      <c r="W123" s="167"/>
      <c r="X123" s="146" t="s">
        <v>81</v>
      </c>
      <c r="Y123" s="211"/>
    </row>
    <row r="124" spans="21:25">
      <c r="U124" s="57" t="s">
        <v>653</v>
      </c>
      <c r="V124" s="146" t="s">
        <v>483</v>
      </c>
      <c r="W124" s="57" t="s">
        <v>659</v>
      </c>
      <c r="X124" s="146" t="s">
        <v>81</v>
      </c>
    </row>
    <row r="125" spans="21:25">
      <c r="U125" s="57" t="s">
        <v>654</v>
      </c>
      <c r="V125" s="146" t="s">
        <v>483</v>
      </c>
      <c r="W125" s="57" t="s">
        <v>660</v>
      </c>
      <c r="X125" s="146" t="s">
        <v>81</v>
      </c>
    </row>
    <row r="126" spans="21:25">
      <c r="U126" s="57" t="s">
        <v>655</v>
      </c>
      <c r="V126" s="146" t="s">
        <v>483</v>
      </c>
      <c r="W126" s="57" t="s">
        <v>661</v>
      </c>
      <c r="X126" s="146" t="s">
        <v>81</v>
      </c>
    </row>
    <row r="127" spans="21:25">
      <c r="U127" s="170" t="s">
        <v>656</v>
      </c>
      <c r="V127" s="157" t="s">
        <v>483</v>
      </c>
      <c r="W127" s="195">
        <v>200130</v>
      </c>
      <c r="X127" s="157" t="s">
        <v>88</v>
      </c>
    </row>
    <row r="128" spans="21:25">
      <c r="U128" s="161" t="s">
        <v>657</v>
      </c>
      <c r="V128" s="157" t="s">
        <v>483</v>
      </c>
      <c r="W128" s="185">
        <v>200129</v>
      </c>
      <c r="X128" s="157" t="s">
        <v>88</v>
      </c>
    </row>
    <row r="129" spans="21:24">
      <c r="U129" s="161" t="s">
        <v>658</v>
      </c>
      <c r="V129" s="160" t="s">
        <v>483</v>
      </c>
      <c r="W129" s="168">
        <v>200123</v>
      </c>
      <c r="X129" s="160" t="s">
        <v>88</v>
      </c>
    </row>
  </sheetData>
  <mergeCells count="23">
    <mergeCell ref="I2:I12"/>
    <mergeCell ref="J2:J4"/>
    <mergeCell ref="J5:J9"/>
    <mergeCell ref="J10:J11"/>
    <mergeCell ref="I13:I21"/>
    <mergeCell ref="J13:J14"/>
    <mergeCell ref="J15:J18"/>
    <mergeCell ref="J19:J20"/>
    <mergeCell ref="J34:J36"/>
    <mergeCell ref="I46:I61"/>
    <mergeCell ref="J46:J48"/>
    <mergeCell ref="J49:J51"/>
    <mergeCell ref="J52:J54"/>
    <mergeCell ref="J55:J58"/>
    <mergeCell ref="J59:J61"/>
    <mergeCell ref="I37:I45"/>
    <mergeCell ref="J37:J39"/>
    <mergeCell ref="J40:J41"/>
    <mergeCell ref="J42:J45"/>
    <mergeCell ref="I22:I36"/>
    <mergeCell ref="J22:J24"/>
    <mergeCell ref="J25:J29"/>
    <mergeCell ref="J30:J33"/>
  </mergeCells>
  <dataValidations count="3">
    <dataValidation type="list" allowBlank="1" showInputMessage="1" showErrorMessage="1" sqref="V46:V57 V73:V86 V71 V59:V63 V90:V98 V126 V2:V29 V101:V123 V128:V129 V31:V41">
      <formula1>Flagship</formula1>
    </dataValidation>
    <dataValidation type="list" allowBlank="1" showInputMessage="1" showErrorMessage="1" sqref="V58">
      <formula1>ABC</formula1>
    </dataValidation>
    <dataValidation type="list" allowBlank="1" showInputMessage="1" showErrorMessage="1" sqref="Y123 Y87:Y90 Y72:Y83 Y93 Y98:Y100 X24:Y25 X2:Y20 Y102:Y120 X126 X90:X93 X73:X86 X96 X101:X103 X105:X123 X46:X63 Y45:Y62 X40:X41 Y70 X71 Y31:Y40 X31:X38">
      <formula1>Partners</formula1>
    </dataValidation>
  </dataValidations>
  <pageMargins left="0.7" right="0.7" top="0.75" bottom="0.75" header="0.3" footer="0.3"/>
  <legacyDrawing r:id="rId1"/>
</worksheet>
</file>

<file path=xl/worksheets/sheet2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O62"/>
  <sheetViews>
    <sheetView zoomScale="79" zoomScaleNormal="79" zoomScalePageLayoutView="79" workbookViewId="0">
      <selection activeCell="H19" sqref="H19"/>
    </sheetView>
  </sheetViews>
  <sheetFormatPr defaultColWidth="8.85546875" defaultRowHeight="15"/>
  <cols>
    <col min="1" max="1" width="36.28515625" style="3" customWidth="1"/>
    <col min="2" max="2" width="14.140625" style="3" customWidth="1"/>
    <col min="3" max="3" width="17.28515625" style="3" customWidth="1"/>
    <col min="4" max="4" width="18" style="3" customWidth="1"/>
    <col min="5" max="5" width="15.7109375" style="3" customWidth="1"/>
    <col min="6" max="10" width="18" style="3" customWidth="1"/>
    <col min="11" max="11" width="18" style="240" customWidth="1"/>
    <col min="12" max="14" width="18" style="3" customWidth="1"/>
    <col min="15" max="15" width="18" style="240" customWidth="1"/>
    <col min="16" max="16384" width="8.85546875" style="3"/>
  </cols>
  <sheetData>
    <row r="1" spans="1:15">
      <c r="A1" s="6" t="s">
        <v>0</v>
      </c>
    </row>
    <row r="2" spans="1:15">
      <c r="A2" s="6"/>
    </row>
    <row r="3" spans="1:15">
      <c r="A3" s="6" t="s">
        <v>760</v>
      </c>
    </row>
    <row r="4" spans="1:15">
      <c r="A4" s="6"/>
    </row>
    <row r="5" spans="1:15" ht="9" customHeight="1" thickBot="1"/>
    <row r="6" spans="1:15" ht="15.75" customHeight="1" thickBot="1">
      <c r="A6" s="532" t="s">
        <v>6</v>
      </c>
      <c r="B6" s="569" t="s">
        <v>761</v>
      </c>
      <c r="C6" s="570"/>
      <c r="D6" s="571"/>
      <c r="E6" s="529" t="s">
        <v>763</v>
      </c>
      <c r="F6" s="530"/>
      <c r="G6" s="531"/>
      <c r="H6" s="529" t="s">
        <v>764</v>
      </c>
      <c r="I6" s="530"/>
      <c r="J6" s="530"/>
      <c r="K6" s="531"/>
      <c r="L6" s="529" t="s">
        <v>765</v>
      </c>
      <c r="M6" s="530"/>
      <c r="N6" s="530"/>
      <c r="O6" s="531"/>
    </row>
    <row r="7" spans="1:15" ht="135.75" thickBot="1">
      <c r="A7" s="533"/>
      <c r="B7" s="535" t="s">
        <v>762</v>
      </c>
      <c r="C7" s="106" t="s">
        <v>9</v>
      </c>
      <c r="D7" s="106" t="s">
        <v>9</v>
      </c>
      <c r="E7" s="535" t="s">
        <v>762</v>
      </c>
      <c r="F7" s="106" t="str">
        <f>'Act 2.2.1 ILRI'!C8</f>
        <v>Improving the Performance of Pro-Poor Sheep and Goat Value Chains for Enhanced Livelihoods, Food and Nutrition Security in Ethiopia</v>
      </c>
      <c r="G7" s="106" t="str">
        <f>'Act 2.2.1 ILRI'!D8</f>
        <v>Feed the future initiatives -Mali Livestock Value Chain Development</v>
      </c>
      <c r="H7" s="535" t="s">
        <v>762</v>
      </c>
      <c r="I7" s="106"/>
      <c r="J7" s="106"/>
      <c r="K7" s="538"/>
      <c r="L7" s="106"/>
      <c r="M7" s="106"/>
      <c r="N7" s="106"/>
      <c r="O7" s="538"/>
    </row>
    <row r="8" spans="1:15" ht="15.75" thickBot="1">
      <c r="A8" s="534"/>
      <c r="B8" s="537"/>
      <c r="C8" s="106" t="s">
        <v>766</v>
      </c>
      <c r="D8" s="106" t="s">
        <v>766</v>
      </c>
      <c r="E8" s="537"/>
      <c r="F8" s="106" t="str">
        <f>'Act 2.2.1 ILRI'!C9</f>
        <v>ICA004</v>
      </c>
      <c r="G8" s="106" t="str">
        <f>'Act 2.2.1 ILRI'!D9</f>
        <v>USA083</v>
      </c>
      <c r="H8" s="537"/>
      <c r="I8" s="106"/>
      <c r="J8" s="106"/>
      <c r="K8" s="539"/>
      <c r="L8" s="106"/>
      <c r="M8" s="106"/>
      <c r="N8" s="106"/>
      <c r="O8" s="539"/>
    </row>
    <row r="9" spans="1:15">
      <c r="A9" s="526" t="s">
        <v>21</v>
      </c>
      <c r="B9" s="13"/>
      <c r="C9" s="14"/>
      <c r="D9" s="14"/>
      <c r="E9" s="14"/>
      <c r="F9" s="14"/>
      <c r="G9" s="14"/>
      <c r="H9" s="14"/>
      <c r="I9" s="14"/>
      <c r="J9" s="14"/>
      <c r="K9" s="237"/>
      <c r="L9" s="14"/>
      <c r="M9" s="14"/>
      <c r="N9" s="14"/>
      <c r="O9" s="237"/>
    </row>
    <row r="10" spans="1:15" ht="18.75" customHeight="1" thickBot="1">
      <c r="A10" s="527"/>
      <c r="B10" s="16"/>
      <c r="C10" s="17"/>
      <c r="D10" s="17"/>
      <c r="E10" s="17"/>
      <c r="F10" s="17"/>
      <c r="G10" s="17"/>
      <c r="H10" s="17"/>
      <c r="I10" s="17"/>
      <c r="J10" s="17"/>
      <c r="K10" s="238"/>
      <c r="L10" s="17"/>
      <c r="M10" s="17"/>
      <c r="N10" s="17"/>
      <c r="O10" s="238"/>
    </row>
    <row r="11" spans="1:15" ht="15.75" thickBot="1">
      <c r="A11" s="9" t="s">
        <v>22</v>
      </c>
      <c r="B11" s="10"/>
      <c r="C11" s="10"/>
      <c r="D11" s="10"/>
      <c r="E11" s="10"/>
      <c r="F11" s="10"/>
      <c r="G11" s="10"/>
      <c r="H11" s="10"/>
      <c r="I11" s="10"/>
      <c r="J11" s="10"/>
      <c r="K11" s="241"/>
      <c r="L11" s="10"/>
      <c r="M11" s="10"/>
      <c r="N11" s="10"/>
      <c r="O11" s="241"/>
    </row>
    <row r="12" spans="1:15" ht="15.75" thickBot="1">
      <c r="A12" s="11" t="s">
        <v>23</v>
      </c>
      <c r="B12" s="327">
        <f>'Act 2.1.1 ILRI'!B37+'Act 2.1.2 ILRI'!B37</f>
        <v>142105</v>
      </c>
      <c r="C12" s="327">
        <f>'Act 2.1.1 ILRI'!C37+'Act 2.1.2 ILRI'!C37</f>
        <v>0</v>
      </c>
      <c r="D12" s="327">
        <f>'Act 2.1.1 ILRI'!D37+'Act 2.1.2 ILRI'!D37</f>
        <v>0</v>
      </c>
      <c r="E12" s="327">
        <f>'Act 2.2.1 SLU'!B37+'Act 2.2.1 ICARDA'!B37+'Act 2.2.1 ILRI'!B37+'Act 2.2.4 ILRI'!B37+' Act 2.2.2.SLU'!B37</f>
        <v>397939.00000000006</v>
      </c>
      <c r="F12" s="327">
        <f>'Act 2.2.1 SLU'!C37+'Act 2.2.1 ICARDA'!C37+'Act 2.2.1 ILRI'!C37+'Act 2.2.4 ILRI'!C37+' Act 2.2.2.SLU'!C37</f>
        <v>37350</v>
      </c>
      <c r="G12" s="327">
        <f>'Act 2.2.1 SLU'!D37+'Act 2.2.1 ICARDA'!D37+'Act 2.2.1 ILRI'!D37+'Act 2.2.4 ILRI'!D37+' Act 2.2.2.SLU'!D37</f>
        <v>26872</v>
      </c>
      <c r="H12" s="327">
        <f>'Act 2.3.1 ILRI'!B37+'Act 2.3.2 ILRI'!B37+'Act 2.3.3 ILRI'!B37+'Act 2.3.4 ILRI'!B37+'Act 2.3.6 ILRI'!B37</f>
        <v>1041542</v>
      </c>
      <c r="I12" s="327"/>
      <c r="J12" s="327"/>
      <c r="K12" s="384"/>
      <c r="L12" s="327"/>
      <c r="M12" s="327"/>
      <c r="N12" s="327"/>
      <c r="O12" s="384"/>
    </row>
    <row r="13" spans="1:15" ht="15.75" thickBot="1">
      <c r="A13" s="11" t="s">
        <v>24</v>
      </c>
      <c r="B13" s="327">
        <f>'Act 2.1.1 ILRI'!B38+'Act 2.1.2 ILRI'!B38</f>
        <v>7716.6</v>
      </c>
      <c r="C13" s="327">
        <f>'Act 2.1.1 ILRI'!C38+'Act 2.1.2 ILRI'!C38</f>
        <v>0</v>
      </c>
      <c r="D13" s="327">
        <f>'Act 2.1.1 ILRI'!D38+'Act 2.1.2 ILRI'!D38</f>
        <v>0</v>
      </c>
      <c r="E13" s="327">
        <f>'Act 2.2.1 SLU'!B38+'Act 2.2.1 ICARDA'!B38+'Act 2.2.1 ILRI'!B38+'Act 2.2.4 ILRI'!B38+' Act 2.2.2.SLU'!B38</f>
        <v>20500</v>
      </c>
      <c r="F13" s="327">
        <f>'Act 2.2.1 SLU'!C38+'Act 2.2.1 ICARDA'!C38+'Act 2.2.1 ILRI'!C38+'Act 2.2.4 ILRI'!C38+' Act 2.2.2.SLU'!C38</f>
        <v>0</v>
      </c>
      <c r="G13" s="327">
        <f>'Act 2.2.1 SLU'!D38+'Act 2.2.1 ICARDA'!D38+'Act 2.2.1 ILRI'!D38+'Act 2.2.4 ILRI'!D38+' Act 2.2.2.SLU'!D38</f>
        <v>0</v>
      </c>
      <c r="H13" s="327">
        <f>'Act 2.3.1 ILRI'!B38+'Act 2.3.2 ILRI'!B38+'Act 2.3.3 ILRI'!B38+'Act 2.3.4 ILRI'!B38+'Act 2.3.6 ILRI'!B38</f>
        <v>73562</v>
      </c>
      <c r="I13" s="327"/>
      <c r="J13" s="327"/>
      <c r="K13" s="384"/>
      <c r="L13" s="327"/>
      <c r="M13" s="327"/>
      <c r="N13" s="327"/>
      <c r="O13" s="384"/>
    </row>
    <row r="14" spans="1:15" ht="15.75" thickBot="1">
      <c r="A14" s="9" t="s">
        <v>25</v>
      </c>
      <c r="B14" s="327">
        <f>'Act 2.1.1 ILRI'!B39+'Act 2.1.2 ILRI'!B39</f>
        <v>0</v>
      </c>
      <c r="C14" s="327">
        <f>'Act 2.1.1 ILRI'!C39+'Act 2.1.2 ILRI'!C39</f>
        <v>0</v>
      </c>
      <c r="D14" s="327">
        <f>'Act 2.1.1 ILRI'!D39+'Act 2.1.2 ILRI'!D39</f>
        <v>0</v>
      </c>
      <c r="E14" s="327">
        <f>'Act 2.2.1 SLU'!B39+'Act 2.2.1 ICARDA'!B39+'Act 2.2.1 ILRI'!B39+'Act 2.2.4 ILRI'!B39+' Act 2.2.2.SLU'!B39</f>
        <v>0</v>
      </c>
      <c r="F14" s="327">
        <f>'Act 2.2.1 SLU'!C39+'Act 2.2.1 ICARDA'!C39+'Act 2.2.1 ILRI'!C39+'Act 2.2.4 ILRI'!C39+' Act 2.2.2.SLU'!C39</f>
        <v>0</v>
      </c>
      <c r="G14" s="327">
        <f>'Act 2.2.1 SLU'!D39+'Act 2.2.1 ICARDA'!D39+'Act 2.2.1 ILRI'!D39+'Act 2.2.4 ILRI'!D39+' Act 2.2.2.SLU'!D39</f>
        <v>0</v>
      </c>
      <c r="H14" s="327">
        <f>'Act 2.3.1 ILRI'!B39+'Act 2.3.2 ILRI'!B39+'Act 2.3.3 ILRI'!B39+'Act 2.3.4 ILRI'!B39+'Act 2.3.6 ILRI'!B39</f>
        <v>0</v>
      </c>
      <c r="I14" s="327"/>
      <c r="J14" s="327"/>
      <c r="K14" s="384"/>
      <c r="L14" s="327"/>
      <c r="M14" s="327"/>
      <c r="N14" s="327"/>
      <c r="O14" s="384"/>
    </row>
    <row r="15" spans="1:15" ht="15.75" thickBot="1">
      <c r="A15" s="9" t="s">
        <v>26</v>
      </c>
      <c r="B15" s="327">
        <f>'Act 2.1.1 ILRI'!B40+'Act 2.1.2 ILRI'!B40</f>
        <v>20000</v>
      </c>
      <c r="C15" s="327">
        <f>'Act 2.1.1 ILRI'!C40+'Act 2.1.2 ILRI'!C40</f>
        <v>0</v>
      </c>
      <c r="D15" s="327">
        <f>'Act 2.1.1 ILRI'!D40+'Act 2.1.2 ILRI'!D40</f>
        <v>0</v>
      </c>
      <c r="E15" s="327">
        <f>'Act 2.2.1 SLU'!B40+'Act 2.2.1 ICARDA'!B40+'Act 2.2.1 ILRI'!B40+'Act 2.2.4 ILRI'!B40+' Act 2.2.2.SLU'!B40</f>
        <v>50000</v>
      </c>
      <c r="F15" s="327">
        <f>'Act 2.2.1 SLU'!C40+'Act 2.2.1 ICARDA'!C40+'Act 2.2.1 ILRI'!C40+'Act 2.2.4 ILRI'!C40+' Act 2.2.2.SLU'!C40</f>
        <v>0</v>
      </c>
      <c r="G15" s="327">
        <f>'Act 2.2.1 SLU'!D40+'Act 2.2.1 ICARDA'!D40+'Act 2.2.1 ILRI'!D40+'Act 2.2.4 ILRI'!D40+' Act 2.2.2.SLU'!D40</f>
        <v>0</v>
      </c>
      <c r="H15" s="327">
        <f>'Act 2.3.1 ILRI'!B40+'Act 2.3.2 ILRI'!B40+'Act 2.3.3 ILRI'!B40+'Act 2.3.4 ILRI'!B40+'Act 2.3.6 ILRI'!B40</f>
        <v>30000</v>
      </c>
      <c r="I15" s="327"/>
      <c r="J15" s="327"/>
      <c r="K15" s="384"/>
      <c r="L15" s="327"/>
      <c r="M15" s="327"/>
      <c r="N15" s="327"/>
      <c r="O15" s="384"/>
    </row>
    <row r="16" spans="1:15" ht="15.75" thickBot="1">
      <c r="A16" s="9" t="s">
        <v>27</v>
      </c>
      <c r="B16" s="327">
        <f>'Act 2.1.1 ILRI'!B41+'Act 2.1.2 ILRI'!B41</f>
        <v>0</v>
      </c>
      <c r="C16" s="327">
        <f>'Act 2.1.1 ILRI'!C41+'Act 2.1.2 ILRI'!C41</f>
        <v>0</v>
      </c>
      <c r="D16" s="327">
        <f>'Act 2.1.1 ILRI'!D41+'Act 2.1.2 ILRI'!D41</f>
        <v>0</v>
      </c>
      <c r="E16" s="327">
        <f>'Act 2.2.1 SLU'!B41+'Act 2.2.1 ICARDA'!B41+'Act 2.2.1 ILRI'!B41+'Act 2.2.4 ILRI'!B41+' Act 2.2.2.SLU'!B41</f>
        <v>0</v>
      </c>
      <c r="F16" s="327">
        <f>'Act 2.2.1 SLU'!C41+'Act 2.2.1 ICARDA'!C41+'Act 2.2.1 ILRI'!C41+'Act 2.2.4 ILRI'!C41+' Act 2.2.2.SLU'!C41</f>
        <v>0</v>
      </c>
      <c r="G16" s="327">
        <f>'Act 2.2.1 SLU'!D41+'Act 2.2.1 ICARDA'!D41+'Act 2.2.1 ILRI'!D41+'Act 2.2.4 ILRI'!D41+' Act 2.2.2.SLU'!D41</f>
        <v>0</v>
      </c>
      <c r="H16" s="327">
        <f>'Act 2.3.1 ILRI'!B41+'Act 2.3.2 ILRI'!B41+'Act 2.3.3 ILRI'!B41+'Act 2.3.4 ILRI'!B41+'Act 2.3.6 ILRI'!B41</f>
        <v>0</v>
      </c>
      <c r="I16" s="327"/>
      <c r="J16" s="327"/>
      <c r="K16" s="384"/>
      <c r="L16" s="327"/>
      <c r="M16" s="327"/>
      <c r="N16" s="327"/>
      <c r="O16" s="384"/>
    </row>
    <row r="17" spans="1:15" ht="15.75" thickBot="1">
      <c r="A17" s="11" t="s">
        <v>28</v>
      </c>
      <c r="B17" s="327">
        <f>'Act 2.1.1 ILRI'!B42+'Act 2.1.2 ILRI'!B42</f>
        <v>0</v>
      </c>
      <c r="C17" s="327">
        <f>'Act 2.1.1 ILRI'!C42+'Act 2.1.2 ILRI'!C42</f>
        <v>0</v>
      </c>
      <c r="D17" s="327">
        <f>'Act 2.1.1 ILRI'!D42+'Act 2.1.2 ILRI'!D42</f>
        <v>0</v>
      </c>
      <c r="E17" s="327">
        <f>'Act 2.2.1 SLU'!B42+'Act 2.2.1 ICARDA'!B42+'Act 2.2.1 ILRI'!B42+'Act 2.2.4 ILRI'!B42+' Act 2.2.2.SLU'!B42</f>
        <v>0</v>
      </c>
      <c r="F17" s="327">
        <f>'Act 2.2.1 SLU'!C42+'Act 2.2.1 ICARDA'!C42+'Act 2.2.1 ILRI'!C42+'Act 2.2.4 ILRI'!C42+' Act 2.2.2.SLU'!C42</f>
        <v>0</v>
      </c>
      <c r="G17" s="327">
        <f>'Act 2.2.1 SLU'!D42+'Act 2.2.1 ICARDA'!D42+'Act 2.2.1 ILRI'!D42+'Act 2.2.4 ILRI'!D42+' Act 2.2.2.SLU'!D42</f>
        <v>0</v>
      </c>
      <c r="H17" s="327">
        <f>'Act 2.3.1 ILRI'!B42+'Act 2.3.2 ILRI'!B42+'Act 2.3.3 ILRI'!B42+'Act 2.3.4 ILRI'!B42+'Act 2.3.6 ILRI'!B42</f>
        <v>0</v>
      </c>
      <c r="I17" s="327"/>
      <c r="J17" s="327"/>
      <c r="K17" s="384"/>
      <c r="L17" s="327"/>
      <c r="M17" s="327"/>
      <c r="N17" s="327"/>
      <c r="O17" s="384"/>
    </row>
    <row r="18" spans="1:15" ht="15.75" thickBot="1">
      <c r="A18" s="11" t="s">
        <v>29</v>
      </c>
      <c r="B18" s="327">
        <f>'Act 2.1.1 ILRI'!B43+'Act 2.1.2 ILRI'!B43</f>
        <v>15000</v>
      </c>
      <c r="C18" s="327">
        <f>'Act 2.1.1 ILRI'!C43+'Act 2.1.2 ILRI'!C43</f>
        <v>0</v>
      </c>
      <c r="D18" s="327">
        <f>'Act 2.1.1 ILRI'!D43+'Act 2.1.2 ILRI'!D43</f>
        <v>0</v>
      </c>
      <c r="E18" s="327">
        <f>'Act 2.2.1 SLU'!B43+'Act 2.2.1 ICARDA'!B43+'Act 2.2.1 ILRI'!B43+'Act 2.2.4 ILRI'!B43+' Act 2.2.2.SLU'!B43</f>
        <v>15000</v>
      </c>
      <c r="F18" s="327">
        <f>'Act 2.2.1 SLU'!C43+'Act 2.2.1 ICARDA'!C43+'Act 2.2.1 ILRI'!C43+'Act 2.2.4 ILRI'!C43+' Act 2.2.2.SLU'!C43</f>
        <v>5000</v>
      </c>
      <c r="G18" s="327">
        <f>'Act 2.2.1 SLU'!D43+'Act 2.2.1 ICARDA'!D43+'Act 2.2.1 ILRI'!D43+'Act 2.2.4 ILRI'!D43+' Act 2.2.2.SLU'!D43</f>
        <v>0</v>
      </c>
      <c r="H18" s="327">
        <f>'Act 2.3.1 ILRI'!B43+'Act 2.3.2 ILRI'!B43+'Act 2.3.3 ILRI'!B43+'Act 2.3.4 ILRI'!B43+'Act 2.3.6 ILRI'!B43</f>
        <v>13000</v>
      </c>
      <c r="I18" s="327"/>
      <c r="J18" s="327"/>
      <c r="K18" s="384"/>
      <c r="L18" s="327"/>
      <c r="M18" s="327"/>
      <c r="N18" s="327"/>
      <c r="O18" s="384"/>
    </row>
    <row r="19" spans="1:15" ht="15.75" thickBot="1">
      <c r="A19" s="11" t="s">
        <v>30</v>
      </c>
      <c r="B19" s="327">
        <f>'Act 2.1.1 ILRI'!B44+'Act 2.1.2 ILRI'!B44</f>
        <v>114844</v>
      </c>
      <c r="C19" s="327">
        <f>'Act 2.1.1 ILRI'!C44+'Act 2.1.2 ILRI'!C44</f>
        <v>0</v>
      </c>
      <c r="D19" s="327">
        <f>'Act 2.1.1 ILRI'!D44+'Act 2.1.2 ILRI'!D44</f>
        <v>0</v>
      </c>
      <c r="E19" s="327">
        <f>'Act 2.2.1 SLU'!B44+'Act 2.2.1 ICARDA'!B44+'Act 2.2.1 ILRI'!B44+'Act 2.2.4 ILRI'!B44+' Act 2.2.2.SLU'!B44</f>
        <v>174875</v>
      </c>
      <c r="F19" s="327">
        <f>'Act 2.2.1 SLU'!C44+'Act 2.2.1 ICARDA'!C44+'Act 2.2.1 ILRI'!C44+'Act 2.2.4 ILRI'!C44+' Act 2.2.2.SLU'!C44</f>
        <v>30386</v>
      </c>
      <c r="G19" s="327">
        <f>'Act 2.2.1 SLU'!D44+'Act 2.2.1 ICARDA'!D44+'Act 2.2.1 ILRI'!D44+'Act 2.2.4 ILRI'!D44+' Act 2.2.2.SLU'!D44</f>
        <v>5015</v>
      </c>
      <c r="H19" s="327">
        <f>'Act 2.3.1 ILRI'!B44+'Act 2.3.2 ILRI'!B44+'Act 2.3.3 ILRI'!B44+'Act 2.3.4 ILRI'!B44+'Act 2.3.6 ILRI'!B44</f>
        <v>743094</v>
      </c>
      <c r="I19" s="327"/>
      <c r="J19" s="327"/>
      <c r="K19" s="384"/>
      <c r="L19" s="327"/>
      <c r="M19" s="327"/>
      <c r="N19" s="327"/>
      <c r="O19" s="384"/>
    </row>
    <row r="20" spans="1:15" ht="15.75" thickBot="1">
      <c r="A20" s="9" t="s">
        <v>31</v>
      </c>
      <c r="B20" s="327">
        <f>'Act 2.1.1 ILRI'!B45+'Act 2.1.2 ILRI'!B45</f>
        <v>35000</v>
      </c>
      <c r="C20" s="327">
        <f>'Act 2.1.1 ILRI'!C45+'Act 2.1.2 ILRI'!C45</f>
        <v>0</v>
      </c>
      <c r="D20" s="327">
        <f>'Act 2.1.1 ILRI'!D45+'Act 2.1.2 ILRI'!D45</f>
        <v>0</v>
      </c>
      <c r="E20" s="327">
        <f>'Act 2.2.1 SLU'!B45+'Act 2.2.1 ICARDA'!B45+'Act 2.2.1 ILRI'!B45+'Act 2.2.4 ILRI'!B45+' Act 2.2.2.SLU'!B45</f>
        <v>51000</v>
      </c>
      <c r="F20" s="327">
        <f>'Act 2.2.1 SLU'!C45+'Act 2.2.1 ICARDA'!C45+'Act 2.2.1 ILRI'!C45+'Act 2.2.4 ILRI'!C45+' Act 2.2.2.SLU'!C45</f>
        <v>6000</v>
      </c>
      <c r="G20" s="327">
        <f>'Act 2.2.1 SLU'!D45+'Act 2.2.1 ICARDA'!D45+'Act 2.2.1 ILRI'!D45+'Act 2.2.4 ILRI'!D45+' Act 2.2.2.SLU'!D45</f>
        <v>0</v>
      </c>
      <c r="H20" s="327">
        <f>'Act 2.3.1 ILRI'!B45+'Act 2.3.2 ILRI'!B45+'Act 2.3.3 ILRI'!B45+'Act 2.3.4 ILRI'!B45+'Act 2.3.6 ILRI'!B45</f>
        <v>48155</v>
      </c>
      <c r="I20" s="327"/>
      <c r="J20" s="327"/>
      <c r="K20" s="384"/>
      <c r="L20" s="327"/>
      <c r="M20" s="327"/>
      <c r="N20" s="327"/>
      <c r="O20" s="384"/>
    </row>
    <row r="21" spans="1:15" ht="15.75" thickBot="1">
      <c r="A21" s="9" t="s">
        <v>32</v>
      </c>
      <c r="B21" s="327">
        <f>'Act 2.1.1 ILRI'!B46+'Act 2.1.2 ILRI'!B46</f>
        <v>0</v>
      </c>
      <c r="C21" s="327">
        <f>'Act 2.1.1 ILRI'!C46+'Act 2.1.2 ILRI'!C46</f>
        <v>0</v>
      </c>
      <c r="D21" s="327">
        <f>'Act 2.1.1 ILRI'!D46+'Act 2.1.2 ILRI'!D46</f>
        <v>0</v>
      </c>
      <c r="E21" s="327">
        <f>'Act 2.2.1 SLU'!B46+'Act 2.2.1 ICARDA'!B46+'Act 2.2.1 ILRI'!B46+'Act 2.2.4 ILRI'!B46+' Act 2.2.2.SLU'!B46</f>
        <v>0</v>
      </c>
      <c r="F21" s="327">
        <f>'Act 2.2.1 SLU'!C46+'Act 2.2.1 ICARDA'!C46+'Act 2.2.1 ILRI'!C46+'Act 2.2.4 ILRI'!C46+' Act 2.2.2.SLU'!C46</f>
        <v>0</v>
      </c>
      <c r="G21" s="327">
        <f>'Act 2.2.1 SLU'!D46+'Act 2.2.1 ICARDA'!D46+'Act 2.2.1 ILRI'!D46+'Act 2.2.4 ILRI'!D46+' Act 2.2.2.SLU'!D46</f>
        <v>0</v>
      </c>
      <c r="H21" s="327">
        <f>'Act 2.3.1 ILRI'!B46+'Act 2.3.2 ILRI'!B46+'Act 2.3.3 ILRI'!B46+'Act 2.3.4 ILRI'!B46+'Act 2.3.6 ILRI'!B46</f>
        <v>0</v>
      </c>
      <c r="I21" s="327"/>
      <c r="J21" s="327"/>
      <c r="K21" s="384"/>
      <c r="L21" s="327"/>
      <c r="M21" s="327"/>
      <c r="N21" s="327"/>
      <c r="O21" s="384"/>
    </row>
    <row r="22" spans="1:15" ht="15.75" thickBot="1">
      <c r="A22" s="9" t="s">
        <v>33</v>
      </c>
      <c r="B22" s="327">
        <f>'Act 2.1.1 ILRI'!B47+'Act 2.1.2 ILRI'!B47</f>
        <v>334665.59999999998</v>
      </c>
      <c r="C22" s="327">
        <f>'Act 2.1.1 ILRI'!C47+'Act 2.1.2 ILRI'!C47</f>
        <v>0</v>
      </c>
      <c r="D22" s="327">
        <f>'Act 2.1.1 ILRI'!D47+'Act 2.1.2 ILRI'!D47</f>
        <v>0</v>
      </c>
      <c r="E22" s="327">
        <f>'Act 2.2.1 SLU'!B47+'Act 2.2.1 ICARDA'!B47+'Act 2.2.1 ILRI'!B47+'Act 2.2.4 ILRI'!B47+' Act 2.2.2.SLU'!B47</f>
        <v>709314</v>
      </c>
      <c r="F22" s="327">
        <f>'Act 2.2.1 SLU'!C47+'Act 2.2.1 ICARDA'!C47+'Act 2.2.1 ILRI'!C47+'Act 2.2.4 ILRI'!C47+' Act 2.2.2.SLU'!C47</f>
        <v>78736</v>
      </c>
      <c r="G22" s="327">
        <f>'Act 2.2.1 SLU'!D47+'Act 2.2.1 ICARDA'!D47+'Act 2.2.1 ILRI'!D47+'Act 2.2.4 ILRI'!D47+' Act 2.2.2.SLU'!D47</f>
        <v>31887</v>
      </c>
      <c r="H22" s="327">
        <f>'Act 2.3.1 ILRI'!B47+'Act 2.3.2 ILRI'!B47+'Act 2.3.3 ILRI'!B47+'Act 2.3.4 ILRI'!B47+'Act 2.3.6 ILRI'!B47</f>
        <v>1949353</v>
      </c>
      <c r="I22" s="327"/>
      <c r="J22" s="327"/>
      <c r="K22" s="384"/>
      <c r="L22" s="327"/>
      <c r="M22" s="327"/>
      <c r="N22" s="327"/>
      <c r="O22" s="384"/>
    </row>
    <row r="23" spans="1:15" ht="15.75" thickBot="1">
      <c r="A23" s="9" t="s">
        <v>34</v>
      </c>
      <c r="B23" s="327">
        <f>'Act 2.1.1 ILRI'!B48+'Act 2.1.2 ILRI'!B48</f>
        <v>56893.151999999995</v>
      </c>
      <c r="C23" s="327">
        <f>'Act 2.1.1 ILRI'!C48+'Act 2.1.2 ILRI'!C48</f>
        <v>0</v>
      </c>
      <c r="D23" s="327">
        <f>'Act 2.1.1 ILRI'!D48+'Act 2.1.2 ILRI'!D48</f>
        <v>0</v>
      </c>
      <c r="E23" s="327">
        <f>'Act 2.2.1 SLU'!B48+'Act 2.2.1 ICARDA'!B48+'Act 2.2.1 ILRI'!B48+'Act 2.2.4 ILRI'!B48+' Act 2.2.2.SLU'!B48</f>
        <v>175387.51300000001</v>
      </c>
      <c r="F23" s="327">
        <f>'Act 2.2.1 SLU'!C48+'Act 2.2.1 ICARDA'!C48+'Act 2.2.1 ILRI'!C48+'Act 2.2.4 ILRI'!C48+' Act 2.2.2.SLU'!C48</f>
        <v>8661</v>
      </c>
      <c r="G23" s="327">
        <f>'Act 2.2.1 SLU'!D48+'Act 2.2.1 ICARDA'!D48+'Act 2.2.1 ILRI'!D48+'Act 2.2.4 ILRI'!D48+' Act 2.2.2.SLU'!D48</f>
        <v>4783.05</v>
      </c>
      <c r="H23" s="327">
        <f>'Act 2.3.1 ILRI'!B48+'Act 2.3.2 ILRI'!B48+'Act 2.3.3 ILRI'!B48+'Act 2.3.4 ILRI'!B48+'Act 2.3.6 ILRI'!B48</f>
        <v>443021.10000000003</v>
      </c>
      <c r="I23" s="327"/>
      <c r="J23" s="327"/>
      <c r="K23" s="384"/>
      <c r="L23" s="327"/>
      <c r="M23" s="327"/>
      <c r="N23" s="327"/>
      <c r="O23" s="384"/>
    </row>
    <row r="24" spans="1:15" ht="15.75" thickBot="1">
      <c r="A24" s="9" t="s">
        <v>35</v>
      </c>
      <c r="B24" s="327">
        <f>'Act 2.1.1 ILRI'!B49+'Act 2.1.2 ILRI'!B49</f>
        <v>391558.75199999998</v>
      </c>
      <c r="C24" s="327">
        <f>'Act 2.1.1 ILRI'!C49+'Act 2.1.2 ILRI'!C49</f>
        <v>0</v>
      </c>
      <c r="D24" s="327">
        <f>'Act 2.1.1 ILRI'!D49+'Act 2.1.2 ILRI'!D49</f>
        <v>0</v>
      </c>
      <c r="E24" s="327">
        <f>'Act 2.2.1 SLU'!B49+'Act 2.2.1 ICARDA'!B49+'Act 2.2.1 ILRI'!B49+'Act 2.2.4 ILRI'!B49+' Act 2.2.2.SLU'!B49</f>
        <v>884701.51300000004</v>
      </c>
      <c r="F24" s="327">
        <f>'Act 2.2.1 SLU'!C49+'Act 2.2.1 ICARDA'!C49+'Act 2.2.1 ILRI'!C49+'Act 2.2.4 ILRI'!C49+' Act 2.2.2.SLU'!C49</f>
        <v>87397</v>
      </c>
      <c r="G24" s="327">
        <f>'Act 2.2.1 SLU'!D49+'Act 2.2.1 ICARDA'!D49+'Act 2.2.1 ILRI'!D49+'Act 2.2.4 ILRI'!D49+' Act 2.2.2.SLU'!D49</f>
        <v>36670.050000000003</v>
      </c>
      <c r="H24" s="327">
        <f>'Act 2.3.1 ILRI'!B49+'Act 2.3.2 ILRI'!B49+'Act 2.3.3 ILRI'!B49+'Act 2.3.4 ILRI'!B49+'Act 2.3.6 ILRI'!B49</f>
        <v>2392374.1</v>
      </c>
      <c r="I24" s="327"/>
      <c r="J24" s="327"/>
      <c r="K24" s="384"/>
      <c r="L24" s="327"/>
      <c r="M24" s="327"/>
      <c r="N24" s="327"/>
      <c r="O24" s="384"/>
    </row>
    <row r="25" spans="1:15">
      <c r="A25" s="526" t="s">
        <v>36</v>
      </c>
      <c r="B25" s="13"/>
      <c r="C25" s="14"/>
      <c r="D25" s="14"/>
      <c r="E25" s="14"/>
      <c r="F25" s="14"/>
      <c r="G25" s="14"/>
      <c r="H25" s="15"/>
      <c r="I25" s="15"/>
      <c r="J25" s="15"/>
      <c r="K25" s="237"/>
      <c r="L25" s="15"/>
      <c r="M25" s="15"/>
      <c r="N25" s="15"/>
      <c r="O25" s="237"/>
    </row>
    <row r="26" spans="1:15" ht="15.75" thickBot="1">
      <c r="A26" s="528"/>
      <c r="B26" s="25"/>
      <c r="C26" s="26"/>
      <c r="D26" s="26"/>
      <c r="E26" s="26"/>
      <c r="F26" s="26"/>
      <c r="G26" s="26"/>
      <c r="H26" s="27"/>
      <c r="I26" s="27"/>
      <c r="J26" s="27"/>
      <c r="K26" s="239"/>
      <c r="L26" s="27"/>
      <c r="M26" s="27"/>
      <c r="N26" s="27"/>
      <c r="O26" s="239"/>
    </row>
    <row r="27" spans="1:15" ht="15.75" thickBot="1">
      <c r="A27" s="306" t="s">
        <v>361</v>
      </c>
      <c r="B27" s="308">
        <v>0.24</v>
      </c>
      <c r="C27" s="30"/>
      <c r="D27" s="30"/>
      <c r="E27" s="30"/>
      <c r="F27" s="30"/>
      <c r="G27" s="30"/>
      <c r="H27" s="30"/>
      <c r="I27" s="30"/>
      <c r="J27" s="218"/>
      <c r="K27" s="243"/>
      <c r="L27" s="30"/>
      <c r="M27" s="30"/>
      <c r="N27" s="218"/>
      <c r="O27" s="243"/>
    </row>
    <row r="28" spans="1:15" ht="15.75" thickBot="1">
      <c r="A28" s="306" t="s">
        <v>701</v>
      </c>
      <c r="B28" s="309">
        <v>0.8</v>
      </c>
      <c r="C28" s="29"/>
      <c r="D28" s="29"/>
      <c r="E28" s="29"/>
      <c r="F28" s="29"/>
      <c r="G28" s="29"/>
      <c r="H28" s="29"/>
      <c r="I28" s="29"/>
      <c r="J28" s="219"/>
      <c r="K28" s="244"/>
      <c r="L28" s="29"/>
      <c r="M28" s="29"/>
      <c r="N28" s="219"/>
      <c r="O28" s="244"/>
    </row>
    <row r="29" spans="1:15" ht="15.75" thickBot="1">
      <c r="A29" s="306" t="s">
        <v>701</v>
      </c>
      <c r="B29" s="309">
        <v>0.8</v>
      </c>
      <c r="C29" s="29"/>
      <c r="D29" s="29"/>
      <c r="E29" s="29"/>
      <c r="F29" s="29"/>
      <c r="G29" s="29"/>
      <c r="H29" s="29"/>
      <c r="I29" s="29"/>
      <c r="J29" s="219"/>
      <c r="K29" s="244"/>
      <c r="L29" s="29"/>
      <c r="M29" s="29"/>
      <c r="N29" s="219"/>
      <c r="O29" s="244"/>
    </row>
    <row r="30" spans="1:15" ht="15.75" thickBot="1">
      <c r="A30" s="306" t="s">
        <v>702</v>
      </c>
      <c r="B30" s="309">
        <v>0.08</v>
      </c>
      <c r="C30" s="29"/>
      <c r="D30" s="29"/>
      <c r="E30" s="29"/>
      <c r="F30" s="29"/>
      <c r="G30" s="29"/>
      <c r="H30" s="29"/>
      <c r="I30" s="29"/>
      <c r="J30" s="219"/>
      <c r="K30" s="244"/>
      <c r="L30" s="29"/>
      <c r="M30" s="29"/>
      <c r="N30" s="219"/>
      <c r="O30" s="244"/>
    </row>
    <row r="31" spans="1:15" ht="15.75" thickBot="1">
      <c r="A31" s="306" t="s">
        <v>703</v>
      </c>
      <c r="B31" s="309">
        <v>0.08</v>
      </c>
      <c r="C31" s="29"/>
      <c r="D31" s="29"/>
      <c r="E31" s="29"/>
      <c r="F31" s="29"/>
      <c r="G31" s="29"/>
      <c r="H31" s="29"/>
      <c r="I31" s="29"/>
      <c r="J31" s="219"/>
      <c r="K31" s="244"/>
      <c r="L31" s="29"/>
      <c r="M31" s="29"/>
      <c r="N31" s="219"/>
      <c r="O31" s="244"/>
    </row>
    <row r="32" spans="1:15" ht="15.75" thickBot="1">
      <c r="A32" s="306"/>
      <c r="B32" s="309"/>
      <c r="C32" s="29"/>
      <c r="D32" s="29"/>
      <c r="E32" s="29"/>
      <c r="F32" s="29"/>
      <c r="G32" s="29"/>
      <c r="H32" s="29"/>
      <c r="I32" s="29"/>
      <c r="J32" s="219"/>
      <c r="K32" s="244"/>
      <c r="L32" s="29"/>
      <c r="M32" s="29"/>
      <c r="N32" s="219"/>
      <c r="O32" s="244"/>
    </row>
    <row r="33" spans="1:15" ht="15.75" thickBot="1">
      <c r="A33" s="306"/>
      <c r="B33" s="309"/>
      <c r="C33" s="29"/>
      <c r="D33" s="29"/>
      <c r="E33" s="29"/>
      <c r="F33" s="29"/>
      <c r="G33" s="29"/>
      <c r="H33" s="29"/>
      <c r="I33" s="29"/>
      <c r="J33" s="219"/>
      <c r="K33" s="244"/>
      <c r="L33" s="29"/>
      <c r="M33" s="29"/>
      <c r="N33" s="219"/>
      <c r="O33" s="244"/>
    </row>
    <row r="34" spans="1:15" ht="15.75" thickBot="1">
      <c r="A34" s="306"/>
      <c r="B34" s="309"/>
      <c r="C34" s="29"/>
      <c r="D34" s="29"/>
      <c r="E34" s="29"/>
      <c r="F34" s="29"/>
      <c r="G34" s="29"/>
      <c r="H34" s="29"/>
      <c r="I34" s="29"/>
      <c r="J34" s="219"/>
      <c r="K34" s="244"/>
      <c r="L34" s="29"/>
      <c r="M34" s="29"/>
      <c r="N34" s="219"/>
      <c r="O34" s="244"/>
    </row>
    <row r="35" spans="1:15" ht="15.75" thickBot="1">
      <c r="A35" s="306"/>
      <c r="B35" s="309"/>
      <c r="C35" s="29"/>
      <c r="D35" s="29"/>
      <c r="E35" s="29"/>
      <c r="F35" s="29"/>
      <c r="G35" s="29"/>
      <c r="H35" s="29"/>
      <c r="I35" s="29"/>
      <c r="J35" s="219"/>
      <c r="K35" s="244"/>
      <c r="L35" s="29"/>
      <c r="M35" s="29"/>
      <c r="N35" s="219"/>
      <c r="O35" s="244"/>
    </row>
    <row r="36" spans="1:15" ht="15.75" thickBot="1">
      <c r="A36" s="306"/>
      <c r="B36" s="309"/>
      <c r="C36" s="29"/>
      <c r="D36" s="29"/>
      <c r="E36" s="29"/>
      <c r="F36" s="29"/>
      <c r="G36" s="29"/>
      <c r="H36" s="29"/>
      <c r="I36" s="29"/>
      <c r="J36" s="219"/>
      <c r="K36" s="244"/>
      <c r="L36" s="29"/>
      <c r="M36" s="29"/>
      <c r="N36" s="219"/>
      <c r="O36" s="244"/>
    </row>
    <row r="37" spans="1:15" ht="15.75" thickBot="1">
      <c r="A37" s="306"/>
      <c r="B37" s="309"/>
      <c r="C37" s="29"/>
      <c r="D37" s="29"/>
      <c r="E37" s="29"/>
      <c r="F37" s="29"/>
      <c r="G37" s="29"/>
      <c r="H37" s="29"/>
      <c r="I37" s="29"/>
      <c r="J37" s="219"/>
      <c r="K37" s="244"/>
      <c r="L37" s="29"/>
      <c r="M37" s="29"/>
      <c r="N37" s="219"/>
      <c r="O37" s="244"/>
    </row>
    <row r="38" spans="1:15" ht="15.75" thickBot="1">
      <c r="A38" s="306"/>
      <c r="B38" s="309"/>
      <c r="C38" s="29"/>
      <c r="D38" s="29"/>
      <c r="E38" s="29"/>
      <c r="F38" s="29"/>
      <c r="G38" s="29"/>
      <c r="H38" s="29"/>
      <c r="I38" s="29"/>
      <c r="J38" s="219"/>
      <c r="K38" s="244"/>
      <c r="L38" s="29"/>
      <c r="M38" s="29"/>
      <c r="N38" s="219"/>
      <c r="O38" s="244"/>
    </row>
    <row r="39" spans="1:15" ht="15.75" thickBot="1">
      <c r="A39" s="306"/>
      <c r="B39" s="309"/>
      <c r="C39" s="29"/>
      <c r="D39" s="29"/>
      <c r="E39" s="29"/>
      <c r="F39" s="29"/>
      <c r="G39" s="29"/>
      <c r="H39" s="29"/>
      <c r="I39" s="29"/>
      <c r="J39" s="219"/>
      <c r="K39" s="244"/>
      <c r="L39" s="29"/>
      <c r="M39" s="29"/>
      <c r="N39" s="219"/>
      <c r="O39" s="244"/>
    </row>
    <row r="40" spans="1:15" ht="15.75" thickBot="1">
      <c r="A40" s="306"/>
      <c r="B40" s="309"/>
      <c r="C40" s="29"/>
      <c r="D40" s="29"/>
      <c r="E40" s="29"/>
      <c r="F40" s="29"/>
      <c r="G40" s="29"/>
      <c r="H40" s="29"/>
      <c r="I40" s="29"/>
      <c r="J40" s="219"/>
      <c r="K40" s="244"/>
      <c r="L40" s="29"/>
      <c r="M40" s="29"/>
      <c r="N40" s="219"/>
      <c r="O40" s="244"/>
    </row>
    <row r="41" spans="1:15" ht="15.75" thickBot="1">
      <c r="A41" s="306"/>
      <c r="B41" s="309"/>
      <c r="C41" s="29"/>
      <c r="D41" s="29"/>
      <c r="E41" s="29"/>
      <c r="F41" s="29"/>
      <c r="G41" s="29"/>
      <c r="H41" s="29"/>
      <c r="I41" s="29"/>
      <c r="J41" s="219"/>
      <c r="K41" s="244"/>
      <c r="L41" s="29"/>
      <c r="M41" s="29"/>
      <c r="N41" s="219"/>
      <c r="O41" s="244"/>
    </row>
    <row r="42" spans="1:15" ht="15.75" thickBot="1">
      <c r="A42" s="306"/>
      <c r="B42" s="309"/>
      <c r="C42" s="29"/>
      <c r="D42" s="29"/>
      <c r="E42" s="29"/>
      <c r="F42" s="29"/>
      <c r="G42" s="29"/>
      <c r="H42" s="29"/>
      <c r="I42" s="29"/>
      <c r="J42" s="219"/>
      <c r="K42" s="244"/>
      <c r="L42" s="29"/>
      <c r="M42" s="29"/>
      <c r="N42" s="219"/>
      <c r="O42" s="244"/>
    </row>
    <row r="43" spans="1:15" ht="15.75" thickBot="1">
      <c r="A43" s="306"/>
      <c r="B43" s="309"/>
      <c r="C43" s="29"/>
      <c r="D43" s="29"/>
      <c r="E43" s="29"/>
      <c r="F43" s="29"/>
      <c r="G43" s="29"/>
      <c r="H43" s="29"/>
      <c r="I43" s="29"/>
      <c r="J43" s="219"/>
      <c r="K43" s="244"/>
      <c r="L43" s="29"/>
      <c r="M43" s="29"/>
      <c r="N43" s="219"/>
      <c r="O43" s="244"/>
    </row>
    <row r="44" spans="1:15" ht="15.75" thickBot="1">
      <c r="A44" s="306"/>
      <c r="B44" s="309"/>
      <c r="C44" s="29"/>
      <c r="D44" s="29"/>
      <c r="E44" s="29"/>
      <c r="F44" s="29"/>
      <c r="G44" s="29"/>
      <c r="H44" s="29"/>
      <c r="I44" s="29"/>
      <c r="J44" s="219"/>
      <c r="K44" s="244"/>
      <c r="L44" s="29"/>
      <c r="M44" s="29"/>
      <c r="N44" s="219"/>
      <c r="O44" s="244"/>
    </row>
    <row r="45" spans="1:15" ht="15.75" thickBot="1">
      <c r="A45" s="306"/>
      <c r="B45" s="309"/>
      <c r="C45" s="29"/>
      <c r="D45" s="29"/>
      <c r="E45" s="29"/>
      <c r="F45" s="29"/>
      <c r="G45" s="29"/>
      <c r="H45" s="29"/>
      <c r="I45" s="29"/>
      <c r="J45" s="219"/>
      <c r="K45" s="244"/>
      <c r="L45" s="29"/>
      <c r="M45" s="29"/>
      <c r="N45" s="219"/>
      <c r="O45" s="244"/>
    </row>
    <row r="46" spans="1:15" ht="15.75" thickBot="1">
      <c r="A46" s="306"/>
      <c r="B46" s="309"/>
      <c r="C46" s="29"/>
      <c r="D46" s="29"/>
      <c r="E46" s="29"/>
      <c r="F46" s="29"/>
      <c r="G46" s="29"/>
      <c r="H46" s="29"/>
      <c r="I46" s="29"/>
      <c r="J46" s="219"/>
      <c r="K46" s="244"/>
      <c r="L46" s="29"/>
      <c r="M46" s="29"/>
      <c r="N46" s="219"/>
      <c r="O46" s="244"/>
    </row>
    <row r="47" spans="1:15" ht="15.75" thickBot="1">
      <c r="A47" s="306"/>
      <c r="B47" s="309"/>
      <c r="C47" s="29"/>
      <c r="D47" s="29"/>
      <c r="E47" s="29"/>
      <c r="F47" s="29"/>
      <c r="G47" s="29"/>
      <c r="H47" s="29"/>
      <c r="I47" s="29"/>
      <c r="J47" s="219"/>
      <c r="K47" s="244"/>
      <c r="L47" s="29"/>
      <c r="M47" s="29"/>
      <c r="N47" s="219"/>
      <c r="O47" s="244"/>
    </row>
    <row r="48" spans="1:15" ht="15.75" thickBot="1">
      <c r="A48" s="306"/>
      <c r="B48" s="309"/>
      <c r="C48" s="29"/>
      <c r="D48" s="29"/>
      <c r="E48" s="29"/>
      <c r="F48" s="29"/>
      <c r="G48" s="29"/>
      <c r="H48" s="29"/>
      <c r="I48" s="29"/>
      <c r="J48" s="219"/>
      <c r="K48" s="244"/>
      <c r="L48" s="29"/>
      <c r="M48" s="29"/>
      <c r="N48" s="219"/>
      <c r="O48" s="244"/>
    </row>
    <row r="49" spans="1:15" ht="15.75" thickBot="1">
      <c r="A49" s="306"/>
      <c r="B49" s="309"/>
      <c r="C49" s="29"/>
      <c r="D49" s="29"/>
      <c r="E49" s="29"/>
      <c r="F49" s="29"/>
      <c r="G49" s="29"/>
      <c r="H49" s="29"/>
      <c r="I49" s="29"/>
      <c r="J49" s="219"/>
      <c r="K49" s="244"/>
      <c r="L49" s="29"/>
      <c r="M49" s="29"/>
      <c r="N49" s="219"/>
      <c r="O49" s="244"/>
    </row>
    <row r="50" spans="1:15" ht="15.75" thickBot="1">
      <c r="A50" s="306"/>
      <c r="B50" s="309"/>
      <c r="C50" s="29"/>
      <c r="D50" s="29"/>
      <c r="E50" s="29"/>
      <c r="F50" s="29"/>
      <c r="G50" s="29"/>
      <c r="H50" s="29"/>
      <c r="I50" s="29"/>
      <c r="J50" s="219"/>
      <c r="K50" s="244"/>
      <c r="L50" s="29"/>
      <c r="M50" s="29"/>
      <c r="N50" s="219"/>
      <c r="O50" s="244"/>
    </row>
    <row r="51" spans="1:15" ht="15.75" thickBot="1">
      <c r="A51" s="306"/>
      <c r="B51" s="309"/>
      <c r="C51" s="29"/>
      <c r="D51" s="29"/>
      <c r="E51" s="29"/>
      <c r="F51" s="29"/>
      <c r="G51" s="29"/>
      <c r="H51" s="29"/>
      <c r="I51" s="29"/>
      <c r="J51" s="219"/>
      <c r="K51" s="244"/>
      <c r="L51" s="29"/>
      <c r="M51" s="29"/>
      <c r="N51" s="219"/>
      <c r="O51" s="244"/>
    </row>
    <row r="52" spans="1:15" ht="15.75" thickBot="1">
      <c r="A52" s="306"/>
      <c r="B52" s="309"/>
      <c r="C52" s="29"/>
      <c r="D52" s="29"/>
      <c r="E52" s="29"/>
      <c r="F52" s="29"/>
      <c r="G52" s="29"/>
      <c r="H52" s="29"/>
      <c r="I52" s="29"/>
      <c r="J52" s="219"/>
      <c r="K52" s="244"/>
      <c r="L52" s="29"/>
      <c r="M52" s="29"/>
      <c r="N52" s="219"/>
      <c r="O52" s="244"/>
    </row>
    <row r="53" spans="1:15" ht="15.75" thickBot="1">
      <c r="A53" s="306"/>
      <c r="B53" s="309"/>
      <c r="C53" s="29"/>
      <c r="D53" s="29"/>
      <c r="E53" s="29"/>
      <c r="F53" s="29"/>
      <c r="G53" s="29"/>
      <c r="H53" s="29"/>
      <c r="I53" s="29"/>
      <c r="J53" s="219"/>
      <c r="K53" s="244"/>
      <c r="L53" s="29"/>
      <c r="M53" s="29"/>
      <c r="N53" s="219"/>
      <c r="O53" s="244"/>
    </row>
    <row r="54" spans="1:15" ht="15.75" thickBot="1">
      <c r="A54" s="306"/>
      <c r="B54" s="309"/>
      <c r="C54" s="29"/>
      <c r="D54" s="29"/>
      <c r="E54" s="29"/>
      <c r="F54" s="29"/>
      <c r="G54" s="29"/>
      <c r="H54" s="29"/>
      <c r="I54" s="29"/>
      <c r="J54" s="219"/>
      <c r="K54" s="244"/>
      <c r="L54" s="29"/>
      <c r="M54" s="29"/>
      <c r="N54" s="219"/>
      <c r="O54" s="244"/>
    </row>
    <row r="55" spans="1:15" ht="15.75" thickBot="1">
      <c r="A55" s="306"/>
      <c r="B55" s="309"/>
      <c r="C55" s="29"/>
      <c r="D55" s="29"/>
      <c r="E55" s="29"/>
      <c r="F55" s="29"/>
      <c r="G55" s="29"/>
      <c r="H55" s="29"/>
      <c r="I55" s="29"/>
      <c r="J55" s="219"/>
      <c r="K55" s="244"/>
      <c r="L55" s="29"/>
      <c r="M55" s="29"/>
      <c r="N55" s="219"/>
      <c r="O55" s="244"/>
    </row>
    <row r="56" spans="1:15" ht="15.75" thickBot="1">
      <c r="A56" s="306"/>
      <c r="B56" s="309"/>
      <c r="C56" s="29"/>
      <c r="D56" s="29"/>
      <c r="E56" s="29"/>
      <c r="F56" s="29"/>
      <c r="G56" s="29"/>
      <c r="H56" s="29"/>
      <c r="I56" s="29"/>
      <c r="J56" s="219"/>
      <c r="K56" s="244"/>
      <c r="L56" s="29"/>
      <c r="M56" s="29"/>
      <c r="N56" s="219"/>
      <c r="O56" s="244"/>
    </row>
    <row r="57" spans="1:15" ht="15.75" thickBot="1">
      <c r="A57" s="306"/>
      <c r="B57" s="309"/>
      <c r="C57" s="29"/>
      <c r="D57" s="29"/>
      <c r="E57" s="29"/>
      <c r="F57" s="29"/>
      <c r="G57" s="29"/>
      <c r="H57" s="29"/>
      <c r="I57" s="29"/>
      <c r="J57" s="219"/>
      <c r="K57" s="244"/>
      <c r="L57" s="29"/>
      <c r="M57" s="29"/>
      <c r="N57" s="219"/>
      <c r="O57" s="244"/>
    </row>
    <row r="58" spans="1:15" ht="15.75" thickBot="1">
      <c r="A58" s="306"/>
      <c r="B58" s="309"/>
      <c r="C58" s="29"/>
      <c r="D58" s="29"/>
      <c r="E58" s="29"/>
      <c r="F58" s="29"/>
      <c r="G58" s="29"/>
      <c r="H58" s="29"/>
      <c r="I58" s="29"/>
      <c r="J58" s="219"/>
      <c r="K58" s="244"/>
      <c r="L58" s="29"/>
      <c r="M58" s="29"/>
      <c r="N58" s="219"/>
      <c r="O58" s="244"/>
    </row>
    <row r="59" spans="1:15">
      <c r="A59" s="35"/>
      <c r="B59" s="33"/>
      <c r="C59" s="29"/>
      <c r="D59" s="29"/>
      <c r="E59" s="29"/>
      <c r="F59" s="29"/>
      <c r="G59" s="29"/>
      <c r="H59" s="29"/>
      <c r="I59" s="29"/>
      <c r="J59" s="219"/>
      <c r="K59" s="244"/>
      <c r="L59" s="29"/>
      <c r="M59" s="29"/>
      <c r="N59" s="219"/>
      <c r="O59" s="244"/>
    </row>
    <row r="60" spans="1:15" ht="15.75" thickBot="1">
      <c r="A60" s="36"/>
      <c r="B60" s="34"/>
      <c r="C60" s="31"/>
      <c r="D60" s="31"/>
      <c r="E60" s="31"/>
      <c r="F60" s="31"/>
      <c r="G60" s="31"/>
      <c r="H60" s="31"/>
      <c r="I60" s="31"/>
      <c r="J60" s="220"/>
      <c r="K60" s="245"/>
      <c r="L60" s="31"/>
      <c r="M60" s="31"/>
      <c r="N60" s="220"/>
      <c r="O60" s="245"/>
    </row>
    <row r="62" spans="1:15">
      <c r="A62" s="81"/>
      <c r="B62" s="81"/>
      <c r="C62" s="81"/>
      <c r="D62" s="81"/>
      <c r="E62" s="81"/>
      <c r="F62" s="81"/>
      <c r="G62" s="81"/>
    </row>
  </sheetData>
  <mergeCells count="12">
    <mergeCell ref="L6:O6"/>
    <mergeCell ref="O7:O8"/>
    <mergeCell ref="B7:B8"/>
    <mergeCell ref="H7:H8"/>
    <mergeCell ref="A6:A8"/>
    <mergeCell ref="K7:K8"/>
    <mergeCell ref="H6:K6"/>
    <mergeCell ref="A9:A10"/>
    <mergeCell ref="A25:A26"/>
    <mergeCell ref="B6:D6"/>
    <mergeCell ref="E6:G6"/>
    <mergeCell ref="E7:E8"/>
  </mergeCells>
  <pageMargins left="0.7" right="0.7" top="0.75" bottom="0.75" header="0.3" footer="0.3"/>
  <legacyDrawing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'Look-upSheet'!$U$2:$U$401</xm:f>
          </x14:formula1>
          <xm:sqref>C7:D7 L7:N7 F7:G8 I7:J7</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M54"/>
  <sheetViews>
    <sheetView workbookViewId="0">
      <selection activeCell="N2" sqref="N2"/>
    </sheetView>
  </sheetViews>
  <sheetFormatPr defaultColWidth="11.42578125" defaultRowHeight="15"/>
  <cols>
    <col min="1" max="1" width="25.7109375" customWidth="1"/>
    <col min="2" max="2" width="18" style="453" customWidth="1"/>
    <col min="3" max="4" width="11" bestFit="1" customWidth="1"/>
    <col min="5" max="5" width="15.7109375" customWidth="1"/>
    <col min="6" max="12" width="11" bestFit="1" customWidth="1"/>
  </cols>
  <sheetData>
    <row r="2" spans="1:13" ht="23.25">
      <c r="C2" s="467" t="s">
        <v>912</v>
      </c>
      <c r="D2" s="467"/>
      <c r="E2" s="467"/>
      <c r="F2" s="467"/>
      <c r="G2" s="467"/>
      <c r="H2" s="467"/>
      <c r="I2" s="468"/>
      <c r="J2" s="468"/>
      <c r="M2" s="468"/>
    </row>
    <row r="5" spans="1:13" ht="15.75" thickBot="1">
      <c r="B5" s="471" t="s">
        <v>762</v>
      </c>
      <c r="C5" s="472" t="s">
        <v>510</v>
      </c>
      <c r="D5" s="472" t="str">
        <f>'Act 2.2.1 ILRI'!D9</f>
        <v>USA083</v>
      </c>
      <c r="E5" s="472" t="str">
        <f>'Act 2.3.2 ILRI'!C9</f>
        <v>BMG012</v>
      </c>
      <c r="F5" s="472" t="str">
        <f>'Act 2.3.2 ILRI'!D9</f>
        <v>USA073</v>
      </c>
      <c r="G5" s="472" t="str">
        <f>'Act 2.3.2 ILRI'!E9</f>
        <v>P10193</v>
      </c>
      <c r="H5" s="472" t="str">
        <f>'Act 2.3.3 ILRI'!C9</f>
        <v>GIZ009</v>
      </c>
      <c r="I5" s="472" t="str">
        <f>'Act 2.3.3 ILRI'!D9</f>
        <v>JCV002</v>
      </c>
      <c r="J5" s="472" t="str">
        <f>'Act 2.3.3 ILRI'!E9</f>
        <v>GAV002</v>
      </c>
      <c r="K5" s="472" t="str">
        <f>'Act 2.3.4 ILRI'!C9</f>
        <v>GAV003</v>
      </c>
      <c r="L5" s="472" t="str">
        <f>'Act 2.3.6 ILRI'!C9</f>
        <v>P10195</v>
      </c>
    </row>
    <row r="6" spans="1:13" ht="15.75" thickTop="1"/>
    <row r="7" spans="1:13" ht="18.75">
      <c r="A7" s="473" t="s">
        <v>81</v>
      </c>
    </row>
    <row r="8" spans="1:13" ht="15.75">
      <c r="A8" s="466" t="s">
        <v>22</v>
      </c>
      <c r="B8" s="455"/>
      <c r="C8" s="456"/>
      <c r="D8" s="456"/>
      <c r="E8" s="456"/>
      <c r="F8" s="456"/>
      <c r="G8" s="456"/>
      <c r="H8" s="456"/>
      <c r="I8" s="455"/>
      <c r="J8" s="455"/>
      <c r="K8" s="456"/>
      <c r="L8" s="456"/>
    </row>
    <row r="9" spans="1:13" ht="15.75">
      <c r="A9" s="459" t="s">
        <v>909</v>
      </c>
      <c r="B9" s="455">
        <f>'Act 2.1.1 ILRI'!B37+'Act 2.1.2 ILRI'!B37+'Act 2.2.1 ILRI'!B37+'Act 2.2.4 ILRI'!B37+'Act 2.3.1 ILRI'!B37+'Act 2.3.2 ILRI'!B37+'Act 2.3.3 ILRI'!B37+'Act 2.3.4 ILRI'!B37+'Act 2.3.5 ILRI'!B37+'Act 2.3.6 ILRI'!B37+'Act 2.4.1 ILRI'!B37</f>
        <v>1499252</v>
      </c>
      <c r="C9" s="455">
        <f>'Act 2.2.1 ILRI'!C37</f>
        <v>37350</v>
      </c>
      <c r="D9" s="455">
        <f>'Act 2.2.1 ILRI'!D37</f>
        <v>26872</v>
      </c>
      <c r="E9" s="455">
        <f>'Act 2.3.2 ILRI'!C37</f>
        <v>634937</v>
      </c>
      <c r="F9" s="455">
        <f>'Act 2.3.2 ILRI'!D37</f>
        <v>46455</v>
      </c>
      <c r="G9" s="457">
        <f>'Act 2.3.2 ILRI'!E37</f>
        <v>0</v>
      </c>
      <c r="H9" s="455">
        <f>'Act 2.3.3 ILRI'!C37</f>
        <v>35790</v>
      </c>
      <c r="I9" s="455">
        <f>'Act 2.3.3 ILRI'!D37</f>
        <v>0</v>
      </c>
      <c r="J9" s="455">
        <f>'Act 2.3.3 ILRI'!E37</f>
        <v>13750</v>
      </c>
      <c r="K9" s="455">
        <f>'Act 2.3.4 ILRI'!C37</f>
        <v>116953</v>
      </c>
      <c r="L9" s="455">
        <f>'Act 2.3.6 ILRI'!C37</f>
        <v>109595</v>
      </c>
    </row>
    <row r="10" spans="1:13" ht="15.75">
      <c r="A10" s="459" t="s">
        <v>910</v>
      </c>
      <c r="B10" s="455">
        <f>'Act 2.1.1 ILRI'!B38+'Act 2.1.2 ILRI'!B38+'Act 2.2.1 ILRI'!B38+'Act 2.2.4 ILRI'!B38+'Act 2.3.1 ILRI'!B38+'Act 2.3.2 ILRI'!B38+'Act 2.3.3 ILRI'!B38+'Act 2.3.4 ILRI'!B38+'Act 2.3.5 ILRI'!B38+'Act 2.3.6 ILRI'!B38+'Act 2.4.1 ILRI'!B38</f>
        <v>101778.6</v>
      </c>
      <c r="C10" s="455">
        <f>'Act 2.2.1 ILRI'!C38</f>
        <v>0</v>
      </c>
      <c r="D10" s="455">
        <f>'Act 2.2.1 ILRI'!D38</f>
        <v>0</v>
      </c>
      <c r="E10" s="455">
        <f>'Act 2.3.2 ILRI'!C38</f>
        <v>18840</v>
      </c>
      <c r="F10" s="455">
        <f>'Act 2.3.2 ILRI'!D38</f>
        <v>6534</v>
      </c>
      <c r="G10" s="457">
        <f>'Act 2.3.2 ILRI'!E38</f>
        <v>0</v>
      </c>
      <c r="H10" s="455">
        <f>'Act 2.3.3 ILRI'!C38</f>
        <v>0</v>
      </c>
      <c r="I10" s="455">
        <f>'Act 2.3.3 ILRI'!D38</f>
        <v>0</v>
      </c>
      <c r="J10" s="455">
        <f>'Act 2.3.3 ILRI'!E38</f>
        <v>0</v>
      </c>
      <c r="K10" s="455">
        <f>'Act 2.3.4 ILRI'!C38</f>
        <v>0</v>
      </c>
      <c r="L10" s="455">
        <f>'Act 2.3.6 ILRI'!C38</f>
        <v>1325</v>
      </c>
    </row>
    <row r="11" spans="1:13" ht="15.75">
      <c r="A11" s="458" t="s">
        <v>25</v>
      </c>
      <c r="B11" s="455">
        <f>'Act 2.1.1 ILRI'!B39+'Act 2.1.2 ILRI'!B39+'Act 2.2.1 ILRI'!B39+'Act 2.2.4 ILRI'!B39+'Act 2.3.1 ILRI'!B39+'Act 2.3.2 ILRI'!B39+'Act 2.3.3 ILRI'!B39+'Act 2.3.4 ILRI'!B39+'Act 2.3.5 ILRI'!B39+'Act 2.3.6 ILRI'!B39+'Act 2.4.1 ILRI'!B39</f>
        <v>0</v>
      </c>
      <c r="C11" s="455">
        <f>'Act 2.2.1 ILRI'!C39</f>
        <v>0</v>
      </c>
      <c r="D11" s="455">
        <f>'Act 2.2.1 ILRI'!D39</f>
        <v>0</v>
      </c>
      <c r="E11" s="455">
        <f>'Act 2.3.2 ILRI'!C39</f>
        <v>0</v>
      </c>
      <c r="F11" s="455">
        <f>'Act 2.3.2 ILRI'!D39</f>
        <v>0</v>
      </c>
      <c r="G11" s="457">
        <f>'Act 2.3.2 ILRI'!E39</f>
        <v>0</v>
      </c>
      <c r="H11" s="455">
        <f>'Act 2.3.3 ILRI'!C39</f>
        <v>0</v>
      </c>
      <c r="I11" s="455">
        <f>'Act 2.3.3 ILRI'!D39</f>
        <v>0</v>
      </c>
      <c r="J11" s="455">
        <f>'Act 2.3.3 ILRI'!E39</f>
        <v>0</v>
      </c>
      <c r="K11" s="455">
        <f>'Act 2.3.4 ILRI'!C39</f>
        <v>0</v>
      </c>
      <c r="L11" s="455">
        <f>'Act 2.3.6 ILRI'!C39</f>
        <v>0</v>
      </c>
    </row>
    <row r="12" spans="1:13" ht="15.75">
      <c r="A12" s="458" t="s">
        <v>26</v>
      </c>
      <c r="B12" s="455">
        <f>'Act 2.1.1 ILRI'!B40+'Act 2.1.2 ILRI'!B40+'Act 2.2.1 ILRI'!B40+'Act 2.2.4 ILRI'!B40+'Act 2.3.1 ILRI'!B40+'Act 2.3.2 ILRI'!B40+'Act 2.3.3 ILRI'!B40+'Act 2.3.4 ILRI'!B40+'Act 2.3.5 ILRI'!B40+'Act 2.3.6 ILRI'!B40+'Act 2.4.1 ILRI'!B40</f>
        <v>100000</v>
      </c>
      <c r="C12" s="455">
        <f>'Act 2.2.1 ILRI'!C40</f>
        <v>0</v>
      </c>
      <c r="D12" s="455">
        <f>'Act 2.2.1 ILRI'!D40</f>
        <v>0</v>
      </c>
      <c r="E12" s="455">
        <f>'Act 2.3.2 ILRI'!C40</f>
        <v>1943119</v>
      </c>
      <c r="F12" s="455">
        <f>'Act 2.3.2 ILRI'!D40</f>
        <v>0</v>
      </c>
      <c r="G12" s="457">
        <f>'Act 2.3.2 ILRI'!E40</f>
        <v>0</v>
      </c>
      <c r="H12" s="455">
        <f>'Act 2.3.3 ILRI'!C40</f>
        <v>110000</v>
      </c>
      <c r="I12" s="455">
        <f>'Act 2.3.3 ILRI'!D40</f>
        <v>0</v>
      </c>
      <c r="J12" s="455">
        <f>'Act 2.3.3 ILRI'!E40</f>
        <v>0</v>
      </c>
      <c r="K12" s="455">
        <f>'Act 2.3.4 ILRI'!C40</f>
        <v>0</v>
      </c>
      <c r="L12" s="455">
        <f>'Act 2.3.6 ILRI'!C40</f>
        <v>0</v>
      </c>
    </row>
    <row r="13" spans="1:13" ht="15.75">
      <c r="A13" s="458" t="s">
        <v>27</v>
      </c>
      <c r="B13" s="455">
        <f>'Act 2.1.1 ILRI'!B41+'Act 2.1.2 ILRI'!B41+'Act 2.2.1 ILRI'!B41+'Act 2.2.4 ILRI'!B41+'Act 2.3.1 ILRI'!B41+'Act 2.3.2 ILRI'!B41+'Act 2.3.3 ILRI'!B41+'Act 2.3.4 ILRI'!B41+'Act 2.3.5 ILRI'!B41+'Act 2.3.6 ILRI'!B41+'Act 2.4.1 ILRI'!B41</f>
        <v>0</v>
      </c>
      <c r="C13" s="455">
        <f>'Act 2.2.1 ILRI'!C41</f>
        <v>0</v>
      </c>
      <c r="D13" s="455">
        <f>'Act 2.2.1 ILRI'!D41</f>
        <v>0</v>
      </c>
      <c r="E13" s="455">
        <f>'Act 2.3.2 ILRI'!C41</f>
        <v>0</v>
      </c>
      <c r="F13" s="455">
        <f>'Act 2.3.2 ILRI'!D41</f>
        <v>0</v>
      </c>
      <c r="G13" s="457">
        <f>'Act 2.3.2 ILRI'!E41</f>
        <v>0</v>
      </c>
      <c r="H13" s="455">
        <f>'Act 2.3.3 ILRI'!C41</f>
        <v>0</v>
      </c>
      <c r="I13" s="455">
        <f>'Act 2.3.3 ILRI'!D41</f>
        <v>0</v>
      </c>
      <c r="J13" s="455">
        <f>'Act 2.3.3 ILRI'!E41</f>
        <v>0</v>
      </c>
      <c r="K13" s="455">
        <f>'Act 2.3.4 ILRI'!C41</f>
        <v>0</v>
      </c>
      <c r="L13" s="455">
        <f>'Act 2.3.6 ILRI'!C41</f>
        <v>0</v>
      </c>
    </row>
    <row r="14" spans="1:13" ht="15.75">
      <c r="A14" s="460" t="s">
        <v>28</v>
      </c>
      <c r="B14" s="455">
        <f>'Act 2.1.1 ILRI'!B42+'Act 2.1.2 ILRI'!B42+'Act 2.2.1 ILRI'!B42+'Act 2.2.4 ILRI'!B42+'Act 2.3.1 ILRI'!B42+'Act 2.3.2 ILRI'!B42+'Act 2.3.3 ILRI'!B42+'Act 2.3.4 ILRI'!B42+'Act 2.3.5 ILRI'!B42+'Act 2.3.6 ILRI'!B42+'Act 2.4.1 ILRI'!B42</f>
        <v>0</v>
      </c>
      <c r="C14" s="455">
        <f>'Act 2.2.1 ILRI'!C42</f>
        <v>0</v>
      </c>
      <c r="D14" s="455">
        <f>'Act 2.2.1 ILRI'!D42</f>
        <v>0</v>
      </c>
      <c r="E14" s="455">
        <f>'Act 2.3.2 ILRI'!C42</f>
        <v>0</v>
      </c>
      <c r="F14" s="455">
        <f>'Act 2.3.2 ILRI'!D42</f>
        <v>0</v>
      </c>
      <c r="G14" s="457">
        <f>'Act 2.3.2 ILRI'!E42</f>
        <v>0</v>
      </c>
      <c r="H14" s="455">
        <f>'Act 2.3.3 ILRI'!C42</f>
        <v>0</v>
      </c>
      <c r="I14" s="455">
        <f>'Act 2.3.3 ILRI'!D42</f>
        <v>0</v>
      </c>
      <c r="J14" s="455">
        <f>'Act 2.3.3 ILRI'!E42</f>
        <v>0</v>
      </c>
      <c r="K14" s="455">
        <f>'Act 2.3.4 ILRI'!C42</f>
        <v>0</v>
      </c>
      <c r="L14" s="455">
        <f>'Act 2.3.6 ILRI'!C42</f>
        <v>0</v>
      </c>
    </row>
    <row r="15" spans="1:13" ht="15.75">
      <c r="A15" s="460" t="s">
        <v>29</v>
      </c>
      <c r="B15" s="455">
        <f>'Act 2.1.1 ILRI'!B43+'Act 2.1.2 ILRI'!B43+'Act 2.2.1 ILRI'!B43+'Act 2.2.4 ILRI'!B43+'Act 2.3.1 ILRI'!B43+'Act 2.3.2 ILRI'!B43+'Act 2.3.3 ILRI'!B43+'Act 2.3.4 ILRI'!B43+'Act 2.3.5 ILRI'!B43+'Act 2.3.6 ILRI'!B43+'Act 2.4.1 ILRI'!B43</f>
        <v>48000</v>
      </c>
      <c r="C15" s="455">
        <f>'Act 2.2.1 ILRI'!C43</f>
        <v>5000</v>
      </c>
      <c r="D15" s="455">
        <f>'Act 2.2.1 ILRI'!D43</f>
        <v>0</v>
      </c>
      <c r="E15" s="455">
        <f>'Act 2.3.2 ILRI'!C43</f>
        <v>105000</v>
      </c>
      <c r="F15" s="455">
        <f>'Act 2.3.2 ILRI'!D43</f>
        <v>0</v>
      </c>
      <c r="G15" s="457">
        <f>'Act 2.3.2 ILRI'!E43</f>
        <v>0</v>
      </c>
      <c r="H15" s="455">
        <f>'Act 2.3.3 ILRI'!C43</f>
        <v>0</v>
      </c>
      <c r="I15" s="455">
        <f>'Act 2.3.3 ILRI'!D43</f>
        <v>0</v>
      </c>
      <c r="J15" s="455">
        <f>'Act 2.3.3 ILRI'!E43</f>
        <v>0</v>
      </c>
      <c r="K15" s="455">
        <f>'Act 2.3.4 ILRI'!C43</f>
        <v>0</v>
      </c>
      <c r="L15" s="455">
        <f>'Act 2.3.6 ILRI'!C43</f>
        <v>0</v>
      </c>
    </row>
    <row r="16" spans="1:13" ht="15.75">
      <c r="A16" s="460" t="s">
        <v>30</v>
      </c>
      <c r="B16" s="455">
        <f>'Act 2.1.1 ILRI'!B44+'Act 2.1.2 ILRI'!B44+'Act 2.2.1 ILRI'!B44+'Act 2.2.4 ILRI'!B44+'Act 2.3.1 ILRI'!B44+'Act 2.3.2 ILRI'!B44+'Act 2.3.3 ILRI'!B44+'Act 2.3.4 ILRI'!B44+'Act 2.3.5 ILRI'!B44+'Act 2.3.6 ILRI'!B44+'Act 2.4.1 ILRI'!B44</f>
        <v>1049918</v>
      </c>
      <c r="C16" s="455">
        <f>'Act 2.2.1 ILRI'!C44</f>
        <v>30386</v>
      </c>
      <c r="D16" s="455">
        <f>'Act 2.2.1 ILRI'!D44</f>
        <v>5015</v>
      </c>
      <c r="E16" s="455">
        <f>'Act 2.3.2 ILRI'!C44</f>
        <v>555920</v>
      </c>
      <c r="F16" s="455">
        <f>'Act 2.3.2 ILRI'!D44</f>
        <v>93849</v>
      </c>
      <c r="G16" s="457">
        <f>'Act 2.3.2 ILRI'!E44</f>
        <v>23625</v>
      </c>
      <c r="H16" s="455">
        <f>'Act 2.3.3 ILRI'!C44</f>
        <v>30229</v>
      </c>
      <c r="I16" s="455">
        <f>'Act 2.3.3 ILRI'!D44</f>
        <v>5000</v>
      </c>
      <c r="J16" s="455">
        <f>'Act 2.3.3 ILRI'!E44</f>
        <v>0</v>
      </c>
      <c r="K16" s="455">
        <f>'Act 2.3.4 ILRI'!C44</f>
        <v>10000</v>
      </c>
      <c r="L16" s="455">
        <f>'Act 2.3.6 ILRI'!C44</f>
        <v>28248</v>
      </c>
    </row>
    <row r="17" spans="1:12" ht="15.75">
      <c r="A17" s="458" t="s">
        <v>31</v>
      </c>
      <c r="B17" s="455">
        <f>'Act 2.1.1 ILRI'!B45+'Act 2.1.2 ILRI'!B45+'Act 2.2.1 ILRI'!B45+'Act 2.2.4 ILRI'!B45+'Act 2.3.1 ILRI'!B45+'Act 2.3.2 ILRI'!B45+'Act 2.3.3 ILRI'!B45+'Act 2.3.4 ILRI'!B45+'Act 2.3.5 ILRI'!B45+'Act 2.3.6 ILRI'!B45+'Act 2.4.1 ILRI'!B45</f>
        <v>121155</v>
      </c>
      <c r="C17" s="455">
        <f>'Act 2.2.1 ILRI'!C45</f>
        <v>6000</v>
      </c>
      <c r="D17" s="455">
        <f>'Act 2.2.1 ILRI'!D45</f>
        <v>0</v>
      </c>
      <c r="E17" s="455">
        <f>'Act 2.3.2 ILRI'!C45</f>
        <v>46140</v>
      </c>
      <c r="F17" s="455">
        <f>'Act 2.3.2 ILRI'!D45</f>
        <v>5000</v>
      </c>
      <c r="G17" s="457">
        <f>'Act 2.3.2 ILRI'!E45</f>
        <v>0</v>
      </c>
      <c r="H17" s="455">
        <f>'Act 2.3.3 ILRI'!C45</f>
        <v>3900</v>
      </c>
      <c r="I17" s="455">
        <f>'Act 2.3.3 ILRI'!D45</f>
        <v>0</v>
      </c>
      <c r="J17" s="455">
        <f>'Act 2.3.3 ILRI'!E45</f>
        <v>0</v>
      </c>
      <c r="K17" s="455">
        <f>'Act 2.3.4 ILRI'!C45</f>
        <v>10500</v>
      </c>
      <c r="L17" s="455">
        <f>'Act 2.3.6 ILRI'!C45</f>
        <v>7000</v>
      </c>
    </row>
    <row r="18" spans="1:12" ht="15.75">
      <c r="A18" s="458" t="s">
        <v>32</v>
      </c>
      <c r="B18" s="455">
        <f>'Act 2.1.1 ILRI'!B46+'Act 2.1.2 ILRI'!B46+'Act 2.2.1 ILRI'!B46+'Act 2.2.4 ILRI'!B46+'Act 2.3.1 ILRI'!B46+'Act 2.3.2 ILRI'!B46+'Act 2.3.3 ILRI'!B46+'Act 2.3.4 ILRI'!B46+'Act 2.3.5 ILRI'!B46+'Act 2.3.6 ILRI'!B46+'Act 2.4.1 ILRI'!B46</f>
        <v>0</v>
      </c>
      <c r="C18" s="455">
        <f>'Act 2.2.1 ILRI'!C46</f>
        <v>0</v>
      </c>
      <c r="D18" s="455">
        <f>'Act 2.2.1 ILRI'!D46</f>
        <v>0</v>
      </c>
      <c r="E18" s="455">
        <f>'Act 2.3.2 ILRI'!C46</f>
        <v>0</v>
      </c>
      <c r="F18" s="455">
        <f>'Act 2.3.2 ILRI'!D46</f>
        <v>0</v>
      </c>
      <c r="G18" s="457">
        <f>'Act 2.3.2 ILRI'!E46</f>
        <v>0</v>
      </c>
      <c r="H18" s="455">
        <f>'Act 2.3.3 ILRI'!C46</f>
        <v>0</v>
      </c>
      <c r="I18" s="455">
        <f>'Act 2.3.3 ILRI'!D46</f>
        <v>0</v>
      </c>
      <c r="J18" s="455">
        <f>'Act 2.3.3 ILRI'!E46</f>
        <v>0</v>
      </c>
      <c r="K18" s="455">
        <f>'Act 2.3.4 ILRI'!C46</f>
        <v>0</v>
      </c>
      <c r="L18" s="455">
        <f>'Act 2.3.6 ILRI'!C46</f>
        <v>0</v>
      </c>
    </row>
    <row r="19" spans="1:12" ht="15.75">
      <c r="A19" s="458" t="s">
        <v>33</v>
      </c>
      <c r="B19" s="455">
        <f>'Act 2.1.1 ILRI'!B47+'Act 2.1.2 ILRI'!B47+'Act 2.2.1 ILRI'!B47+'Act 2.2.4 ILRI'!B47+'Act 2.3.1 ILRI'!B47+'Act 2.3.2 ILRI'!B47+'Act 2.3.3 ILRI'!B47+'Act 2.3.4 ILRI'!B47+'Act 2.3.5 ILRI'!B47+'Act 2.3.6 ILRI'!B47+'Act 2.4.1 ILRI'!B47</f>
        <v>2920103.6</v>
      </c>
      <c r="C19" s="455">
        <f>'Act 2.2.1 ILRI'!C47</f>
        <v>78736</v>
      </c>
      <c r="D19" s="455">
        <f>'Act 2.2.1 ILRI'!D47</f>
        <v>31887</v>
      </c>
      <c r="E19" s="455">
        <f>'Act 2.3.2 ILRI'!C47</f>
        <v>3303956</v>
      </c>
      <c r="F19" s="455">
        <f>'Act 2.3.2 ILRI'!D47</f>
        <v>151838</v>
      </c>
      <c r="G19" s="457">
        <f>'Act 2.3.2 ILRI'!E47</f>
        <v>23625</v>
      </c>
      <c r="H19" s="455">
        <f>'Act 2.3.3 ILRI'!C47</f>
        <v>179919</v>
      </c>
      <c r="I19" s="455">
        <f>'Act 2.3.3 ILRI'!D47</f>
        <v>5000</v>
      </c>
      <c r="J19" s="455">
        <f>'Act 2.3.3 ILRI'!E47</f>
        <v>13750</v>
      </c>
      <c r="K19" s="455">
        <f>'Act 2.3.4 ILRI'!C47</f>
        <v>137453</v>
      </c>
      <c r="L19" s="455">
        <f>'Act 2.3.6 ILRI'!C47</f>
        <v>146168</v>
      </c>
    </row>
    <row r="20" spans="1:12" ht="16.5" thickBot="1">
      <c r="A20" s="458" t="s">
        <v>34</v>
      </c>
      <c r="B20" s="455">
        <f>'Act 2.1.1 ILRI'!B48+'Act 2.1.2 ILRI'!B48+'Act 2.2.1 ILRI'!B48+'Act 2.2.4 ILRI'!B48+'Act 2.3.1 ILRI'!B48+'Act 2.3.2 ILRI'!B48+'Act 2.3.3 ILRI'!B48+'Act 2.3.4 ILRI'!B48+'Act 2.3.5 ILRI'!B48+'Act 2.3.6 ILRI'!B48+'Act 2.4.1 ILRI'!B48</f>
        <v>608048.70199999993</v>
      </c>
      <c r="C20" s="455">
        <f>'Act 2.2.1 ILRI'!C48</f>
        <v>8661</v>
      </c>
      <c r="D20" s="455">
        <f>'Act 2.2.1 ILRI'!D48</f>
        <v>4783.05</v>
      </c>
      <c r="E20" s="455">
        <f>'Act 2.3.2 ILRI'!C48</f>
        <v>495593.39999999997</v>
      </c>
      <c r="F20" s="455">
        <f>'Act 2.3.2 ILRI'!D48</f>
        <v>22775.7</v>
      </c>
      <c r="G20" s="457">
        <f>'Act 2.3.2 ILRI'!E48</f>
        <v>3071.25</v>
      </c>
      <c r="H20" s="455">
        <f>'Act 2.3.3 ILRI'!C48</f>
        <v>10487.849999999999</v>
      </c>
      <c r="I20" s="455">
        <f>'Act 2.3.3 ILRI'!D48</f>
        <v>500</v>
      </c>
      <c r="J20" s="455">
        <f>'Act 2.3.3 ILRI'!E48</f>
        <v>2062.5</v>
      </c>
      <c r="K20" s="455">
        <f>'Act 2.3.4 ILRI'!C48</f>
        <v>20617.95</v>
      </c>
      <c r="L20" s="455">
        <f>'Act 2.3.6 ILRI'!C48</f>
        <v>19001.84</v>
      </c>
    </row>
    <row r="21" spans="1:12" s="81" customFormat="1" ht="17.25" thickTop="1" thickBot="1">
      <c r="A21" s="469" t="s">
        <v>911</v>
      </c>
      <c r="B21" s="469">
        <f>'Act 2.1.1 ILRI'!B49+'Act 2.1.2 ILRI'!B49+'Act 2.2.1 ILRI'!B49+'Act 2.2.4 ILRI'!B49+'Act 2.3.1 ILRI'!B49+'Act 2.3.2 ILRI'!B49+'Act 2.3.3 ILRI'!B49+'Act 2.3.4 ILRI'!B49+'Act 2.3.5 ILRI'!B49+'Act 2.3.6 ILRI'!B49+'Act 2.4.1 ILRI'!B49</f>
        <v>3528152.3020000001</v>
      </c>
      <c r="C21" s="469">
        <f>'Act 2.2.1 ILRI'!C49</f>
        <v>87397</v>
      </c>
      <c r="D21" s="469">
        <f>'Act 2.2.1 ILRI'!D49</f>
        <v>36670.050000000003</v>
      </c>
      <c r="E21" s="469">
        <f>'Act 2.3.2 ILRI'!C49</f>
        <v>3799549.4</v>
      </c>
      <c r="F21" s="469">
        <f>'Act 2.3.2 ILRI'!D49</f>
        <v>174613.7</v>
      </c>
      <c r="G21" s="469">
        <f>'Act 2.3.2 ILRI'!E49</f>
        <v>26696.25</v>
      </c>
      <c r="H21" s="469">
        <f>'Act 2.3.3 ILRI'!C49</f>
        <v>190406.85</v>
      </c>
      <c r="I21" s="469">
        <f>'Act 2.3.3 ILRI'!D49</f>
        <v>5500</v>
      </c>
      <c r="J21" s="469">
        <f>'Act 2.3.3 ILRI'!E49</f>
        <v>15812.5</v>
      </c>
      <c r="K21" s="469">
        <f>'Act 2.3.4 ILRI'!C49</f>
        <v>158070.95000000001</v>
      </c>
      <c r="L21" s="469">
        <f>'Act 2.3.6 ILRI'!C49</f>
        <v>165169.84</v>
      </c>
    </row>
    <row r="22" spans="1:12" s="81" customFormat="1" ht="16.5" thickTop="1">
      <c r="A22" s="454"/>
      <c r="B22" s="455"/>
      <c r="C22" s="455"/>
      <c r="D22" s="455"/>
      <c r="E22" s="455"/>
      <c r="F22" s="455"/>
      <c r="G22" s="457"/>
      <c r="H22" s="455"/>
      <c r="I22" s="455"/>
      <c r="J22" s="455"/>
      <c r="K22" s="455"/>
      <c r="L22" s="455"/>
    </row>
    <row r="23" spans="1:12" ht="18.75">
      <c r="A23" s="473" t="s">
        <v>88</v>
      </c>
      <c r="B23" s="455"/>
      <c r="C23" s="461">
        <f>'Act 2.2.1 ICARDA'!C9</f>
        <v>200130</v>
      </c>
      <c r="D23" s="456"/>
      <c r="E23" s="456"/>
      <c r="F23" s="456"/>
      <c r="G23" s="456"/>
      <c r="H23" s="456"/>
      <c r="I23" s="456"/>
      <c r="J23" s="456"/>
      <c r="K23" s="456"/>
      <c r="L23" s="456"/>
    </row>
    <row r="24" spans="1:12" ht="15.75">
      <c r="A24" s="466" t="s">
        <v>22</v>
      </c>
      <c r="B24" s="455"/>
      <c r="C24" s="456"/>
      <c r="D24" s="456"/>
      <c r="E24" s="456"/>
      <c r="F24" s="456"/>
      <c r="G24" s="456"/>
      <c r="H24" s="456"/>
      <c r="I24" s="456"/>
      <c r="J24" s="456"/>
      <c r="K24" s="456"/>
      <c r="L24" s="456"/>
    </row>
    <row r="25" spans="1:12" ht="15.75">
      <c r="A25" s="459" t="s">
        <v>909</v>
      </c>
      <c r="B25" s="455">
        <f>'Act 2.2.1 ICARDA'!B37</f>
        <v>19860</v>
      </c>
      <c r="C25" s="456"/>
      <c r="D25" s="456"/>
      <c r="E25" s="456"/>
      <c r="F25" s="456"/>
      <c r="G25" s="456"/>
      <c r="H25" s="456"/>
      <c r="I25" s="456"/>
      <c r="J25" s="456"/>
      <c r="K25" s="456"/>
      <c r="L25" s="456"/>
    </row>
    <row r="26" spans="1:12" ht="15.75">
      <c r="A26" s="459" t="s">
        <v>910</v>
      </c>
      <c r="B26" s="455">
        <f>'Act 2.2.1 ICARDA'!B38</f>
        <v>0</v>
      </c>
      <c r="C26" s="456"/>
      <c r="D26" s="456"/>
      <c r="E26" s="456"/>
      <c r="L26" s="456"/>
    </row>
    <row r="27" spans="1:12" ht="15.75">
      <c r="A27" s="458" t="s">
        <v>25</v>
      </c>
      <c r="B27" s="455">
        <f>'Act 2.2.1 ICARDA'!B39</f>
        <v>0</v>
      </c>
      <c r="C27" s="456"/>
      <c r="D27" s="456"/>
      <c r="E27" s="456"/>
      <c r="F27" s="456"/>
      <c r="G27" s="456"/>
      <c r="H27" s="456"/>
      <c r="I27" s="456"/>
      <c r="J27" s="456"/>
      <c r="K27" s="456"/>
      <c r="L27" s="456"/>
    </row>
    <row r="28" spans="1:12" ht="15.75">
      <c r="A28" s="458" t="s">
        <v>26</v>
      </c>
      <c r="B28" s="455">
        <f>'Act 2.2.1 ICARDA'!B40</f>
        <v>0</v>
      </c>
      <c r="C28" s="456"/>
      <c r="D28" s="456"/>
      <c r="E28" s="456"/>
      <c r="F28" s="456"/>
      <c r="G28" s="456"/>
      <c r="H28" s="456"/>
      <c r="I28" s="456"/>
      <c r="J28" s="456"/>
      <c r="K28" s="456"/>
      <c r="L28" s="456"/>
    </row>
    <row r="29" spans="1:12" ht="15.75">
      <c r="A29" s="458" t="s">
        <v>27</v>
      </c>
      <c r="B29" s="455">
        <f>'Act 2.2.1 ICARDA'!B41</f>
        <v>0</v>
      </c>
      <c r="C29" s="456"/>
      <c r="D29" s="456"/>
      <c r="E29" s="456"/>
      <c r="F29" s="456"/>
      <c r="G29" s="456"/>
      <c r="H29" s="456"/>
      <c r="I29" s="456"/>
      <c r="J29" s="456"/>
      <c r="K29" s="456"/>
      <c r="L29" s="456"/>
    </row>
    <row r="30" spans="1:12" ht="15.75">
      <c r="A30" s="460" t="s">
        <v>28</v>
      </c>
      <c r="B30" s="455">
        <f>'Act 2.2.1 ICARDA'!B42</f>
        <v>0</v>
      </c>
      <c r="C30" s="456"/>
      <c r="D30" s="456"/>
      <c r="E30" s="456"/>
      <c r="F30" s="456"/>
      <c r="G30" s="456"/>
      <c r="H30" s="456"/>
      <c r="I30" s="456"/>
      <c r="J30" s="456"/>
      <c r="K30" s="456"/>
      <c r="L30" s="456"/>
    </row>
    <row r="31" spans="1:12" ht="15.75">
      <c r="A31" s="460" t="s">
        <v>29</v>
      </c>
      <c r="B31" s="455">
        <f>'Act 2.2.1 ICARDA'!B43</f>
        <v>0</v>
      </c>
      <c r="C31" s="456"/>
      <c r="D31" s="456"/>
      <c r="E31" s="456"/>
      <c r="F31" s="456"/>
      <c r="G31" s="456"/>
      <c r="H31" s="456"/>
      <c r="I31" s="456"/>
      <c r="J31" s="456"/>
      <c r="K31" s="456"/>
      <c r="L31" s="456"/>
    </row>
    <row r="32" spans="1:12" ht="15.75">
      <c r="A32" s="460" t="s">
        <v>30</v>
      </c>
      <c r="B32" s="455">
        <f>'Act 2.2.1 ICARDA'!B44</f>
        <v>6791</v>
      </c>
      <c r="C32" s="456"/>
      <c r="D32" s="456"/>
      <c r="E32" s="456"/>
      <c r="F32" s="456"/>
      <c r="G32" s="456"/>
      <c r="H32" s="456"/>
      <c r="I32" s="456"/>
      <c r="J32" s="456"/>
      <c r="K32" s="456"/>
      <c r="L32" s="456"/>
    </row>
    <row r="33" spans="1:12" ht="15.75">
      <c r="A33" s="458" t="s">
        <v>31</v>
      </c>
      <c r="B33" s="455">
        <f>'Act 2.2.1 ICARDA'!B45</f>
        <v>0</v>
      </c>
      <c r="C33" s="456"/>
      <c r="D33" s="456"/>
      <c r="E33" s="456"/>
      <c r="F33" s="456"/>
      <c r="G33" s="456"/>
      <c r="H33" s="456"/>
      <c r="I33" s="456"/>
      <c r="J33" s="456"/>
      <c r="K33" s="456"/>
      <c r="L33" s="456"/>
    </row>
    <row r="34" spans="1:12" ht="15.75">
      <c r="A34" s="458" t="s">
        <v>32</v>
      </c>
      <c r="B34" s="455">
        <f>'Act 2.2.1 ICARDA'!B46</f>
        <v>0</v>
      </c>
      <c r="C34" s="456"/>
      <c r="D34" s="456"/>
      <c r="E34" s="456"/>
      <c r="F34" s="456"/>
      <c r="G34" s="456"/>
      <c r="H34" s="456"/>
      <c r="I34" s="456"/>
      <c r="J34" s="456"/>
      <c r="K34" s="456"/>
      <c r="L34" s="456"/>
    </row>
    <row r="35" spans="1:12" ht="15.75">
      <c r="A35" s="458" t="s">
        <v>33</v>
      </c>
      <c r="B35" s="455">
        <f>'Act 2.2.1 ICARDA'!B47</f>
        <v>26651</v>
      </c>
      <c r="C35" s="456"/>
      <c r="D35" s="456"/>
      <c r="E35" s="456"/>
      <c r="F35" s="456"/>
      <c r="G35" s="456"/>
      <c r="H35" s="456"/>
      <c r="I35" s="456"/>
      <c r="J35" s="456"/>
      <c r="K35" s="456"/>
      <c r="L35" s="456"/>
    </row>
    <row r="36" spans="1:12" ht="16.5" thickBot="1">
      <c r="A36" s="458" t="s">
        <v>34</v>
      </c>
      <c r="B36" s="455">
        <f>'Act 2.2.1 ICARDA'!B48</f>
        <v>4077.6030000000001</v>
      </c>
      <c r="C36" s="456"/>
      <c r="D36" s="456"/>
      <c r="E36" s="456"/>
      <c r="F36" s="456"/>
      <c r="G36" s="456"/>
      <c r="H36" s="456"/>
      <c r="I36" s="456"/>
      <c r="J36" s="456"/>
      <c r="K36" s="456"/>
      <c r="L36" s="456"/>
    </row>
    <row r="37" spans="1:12" s="81" customFormat="1" ht="17.25" thickTop="1" thickBot="1">
      <c r="A37" s="469" t="s">
        <v>911</v>
      </c>
      <c r="B37" s="470">
        <f>'Act 2.2.1 ICARDA'!B49</f>
        <v>30728.602999999999</v>
      </c>
      <c r="C37" s="456"/>
      <c r="D37" s="456"/>
      <c r="E37" s="456"/>
      <c r="F37" s="456"/>
      <c r="G37" s="456"/>
      <c r="H37" s="456"/>
      <c r="I37" s="456"/>
      <c r="J37" s="456"/>
      <c r="K37" s="456"/>
      <c r="L37" s="456"/>
    </row>
    <row r="38" spans="1:12" s="81" customFormat="1" ht="16.5" thickTop="1">
      <c r="A38" s="454"/>
      <c r="B38" s="455"/>
      <c r="C38" s="456"/>
      <c r="D38" s="456"/>
      <c r="E38" s="456"/>
      <c r="F38" s="456"/>
      <c r="G38" s="456"/>
      <c r="H38" s="456"/>
      <c r="I38" s="456"/>
      <c r="J38" s="456"/>
      <c r="K38" s="456"/>
      <c r="L38" s="456"/>
    </row>
    <row r="39" spans="1:12" ht="18.75">
      <c r="A39" s="474" t="s">
        <v>92</v>
      </c>
      <c r="B39" s="455"/>
      <c r="C39" s="456"/>
      <c r="D39" s="456"/>
      <c r="E39" s="456"/>
      <c r="F39" s="456"/>
      <c r="G39" s="456"/>
      <c r="H39" s="456"/>
      <c r="I39" s="456"/>
      <c r="J39" s="456"/>
      <c r="K39" s="456"/>
      <c r="L39" s="456"/>
    </row>
    <row r="40" spans="1:12" ht="15.75">
      <c r="A40" s="466" t="s">
        <v>22</v>
      </c>
      <c r="C40" s="456"/>
      <c r="D40" s="456"/>
      <c r="E40" s="456"/>
      <c r="F40" s="456"/>
      <c r="G40" s="456"/>
      <c r="H40" s="456"/>
      <c r="I40" s="456"/>
      <c r="J40" s="456"/>
      <c r="K40" s="456"/>
      <c r="L40" s="456"/>
    </row>
    <row r="41" spans="1:12" ht="15.75">
      <c r="A41" s="459" t="s">
        <v>909</v>
      </c>
      <c r="B41" s="455">
        <f>'Act 2.2.1 SLU'!B37+' Act 2.2.2.SLU'!B37</f>
        <v>209286.00000000003</v>
      </c>
      <c r="C41" s="456"/>
      <c r="D41" s="456"/>
      <c r="E41" s="456"/>
      <c r="F41" s="456"/>
      <c r="G41" s="456"/>
      <c r="H41" s="456"/>
      <c r="I41" s="456"/>
      <c r="J41" s="456"/>
      <c r="K41" s="456"/>
      <c r="L41" s="456"/>
    </row>
    <row r="42" spans="1:12" ht="15.75">
      <c r="A42" s="459" t="s">
        <v>910</v>
      </c>
      <c r="B42" s="455">
        <f>'Act 2.2.1 SLU'!B38+' Act 2.2.2.SLU'!B38</f>
        <v>0</v>
      </c>
      <c r="C42" s="456"/>
      <c r="D42" s="456"/>
      <c r="E42" s="456"/>
      <c r="F42" s="456"/>
      <c r="G42" s="456"/>
      <c r="H42" s="456"/>
      <c r="I42" s="456"/>
      <c r="J42" s="456"/>
      <c r="K42" s="456"/>
      <c r="L42" s="456"/>
    </row>
    <row r="43" spans="1:12" ht="15.75">
      <c r="A43" s="458" t="s">
        <v>25</v>
      </c>
      <c r="B43" s="455">
        <f>'Act 2.2.1 SLU'!B39+' Act 2.2.2.SLU'!B39</f>
        <v>0</v>
      </c>
      <c r="C43" s="456"/>
      <c r="D43" s="456"/>
      <c r="E43" s="456"/>
      <c r="F43" s="456"/>
      <c r="G43" s="456"/>
      <c r="H43" s="456"/>
      <c r="I43" s="456"/>
      <c r="J43" s="456"/>
      <c r="K43" s="456"/>
      <c r="L43" s="456"/>
    </row>
    <row r="44" spans="1:12" ht="15.75">
      <c r="A44" s="458" t="s">
        <v>26</v>
      </c>
      <c r="B44" s="455">
        <f>'Act 2.2.1 SLU'!B40+' Act 2.2.2.SLU'!B40</f>
        <v>0</v>
      </c>
      <c r="C44" s="456"/>
      <c r="D44" s="456"/>
      <c r="E44" s="456"/>
      <c r="F44" s="456"/>
      <c r="G44" s="456"/>
      <c r="H44" s="456"/>
      <c r="I44" s="456"/>
      <c r="J44" s="456"/>
      <c r="K44" s="456"/>
      <c r="L44" s="456"/>
    </row>
    <row r="45" spans="1:12" ht="15.75">
      <c r="A45" s="458" t="s">
        <v>27</v>
      </c>
      <c r="B45" s="455">
        <f>'Act 2.2.1 SLU'!B41+' Act 2.2.2.SLU'!B41</f>
        <v>0</v>
      </c>
      <c r="C45" s="456"/>
      <c r="D45" s="456"/>
      <c r="E45" s="456"/>
      <c r="F45" s="456"/>
      <c r="G45" s="456"/>
      <c r="H45" s="456"/>
      <c r="I45" s="456"/>
      <c r="J45" s="456"/>
      <c r="K45" s="456"/>
      <c r="L45" s="456"/>
    </row>
    <row r="46" spans="1:12" ht="15.75">
      <c r="A46" s="460" t="s">
        <v>28</v>
      </c>
      <c r="B46" s="455">
        <f>'Act 2.2.1 SLU'!B42+' Act 2.2.2.SLU'!B42</f>
        <v>0</v>
      </c>
      <c r="C46" s="456"/>
      <c r="D46" s="456"/>
      <c r="E46" s="456"/>
      <c r="F46" s="456"/>
      <c r="G46" s="456"/>
      <c r="H46" s="456"/>
      <c r="I46" s="456"/>
      <c r="J46" s="456"/>
      <c r="K46" s="456"/>
      <c r="L46" s="456"/>
    </row>
    <row r="47" spans="1:12" ht="15.75">
      <c r="A47" s="460" t="s">
        <v>29</v>
      </c>
      <c r="B47" s="455">
        <f>'Act 2.2.1 SLU'!B43+' Act 2.2.2.SLU'!B43</f>
        <v>0</v>
      </c>
      <c r="C47" s="456"/>
      <c r="D47" s="456"/>
      <c r="E47" s="456"/>
      <c r="F47" s="456"/>
      <c r="G47" s="456"/>
      <c r="H47" s="456"/>
      <c r="I47" s="456"/>
      <c r="J47" s="456"/>
      <c r="K47" s="456"/>
      <c r="L47" s="456"/>
    </row>
    <row r="48" spans="1:12" ht="15.75">
      <c r="A48" s="460" t="s">
        <v>30</v>
      </c>
      <c r="B48" s="455">
        <f>'Act 2.2.1 SLU'!B44+' Act 2.2.2.SLU'!B44</f>
        <v>40000</v>
      </c>
      <c r="C48" s="456"/>
      <c r="D48" s="456"/>
      <c r="E48" s="456"/>
      <c r="F48" s="456"/>
      <c r="G48" s="456"/>
      <c r="H48" s="456"/>
      <c r="I48" s="456"/>
      <c r="J48" s="456"/>
      <c r="K48" s="456"/>
      <c r="L48" s="456"/>
    </row>
    <row r="49" spans="1:12" ht="15.75">
      <c r="A49" s="458" t="s">
        <v>31</v>
      </c>
      <c r="B49" s="455">
        <f>'Act 2.2.1 SLU'!B45+' Act 2.2.2.SLU'!B45</f>
        <v>27000</v>
      </c>
      <c r="C49" s="456"/>
      <c r="D49" s="456"/>
      <c r="E49" s="456"/>
      <c r="F49" s="456"/>
      <c r="G49" s="456"/>
      <c r="H49" s="456"/>
      <c r="I49" s="456"/>
      <c r="J49" s="456"/>
      <c r="K49" s="456"/>
      <c r="L49" s="456"/>
    </row>
    <row r="50" spans="1:12" ht="15.75">
      <c r="A50" s="458" t="s">
        <v>32</v>
      </c>
      <c r="B50" s="455">
        <f>'Act 2.2.1 SLU'!B46+' Act 2.2.2.SLU'!B46</f>
        <v>0</v>
      </c>
      <c r="C50" s="456"/>
      <c r="D50" s="456"/>
      <c r="E50" s="456"/>
      <c r="F50" s="456"/>
      <c r="G50" s="456"/>
      <c r="H50" s="456"/>
      <c r="I50" s="456"/>
      <c r="J50" s="456"/>
      <c r="K50" s="456"/>
      <c r="L50" s="456"/>
    </row>
    <row r="51" spans="1:12" ht="15.75">
      <c r="A51" s="458" t="s">
        <v>33</v>
      </c>
      <c r="B51" s="455">
        <f>'Act 2.2.1 SLU'!B47+' Act 2.2.2.SLU'!B47</f>
        <v>276286</v>
      </c>
      <c r="C51" s="456"/>
      <c r="D51" s="456"/>
      <c r="E51" s="456"/>
      <c r="F51" s="456"/>
      <c r="G51" s="456"/>
      <c r="H51" s="456"/>
      <c r="I51" s="456"/>
      <c r="J51" s="456"/>
      <c r="K51" s="456"/>
      <c r="L51" s="456"/>
    </row>
    <row r="52" spans="1:12" ht="16.5" thickBot="1">
      <c r="A52" s="458" t="s">
        <v>34</v>
      </c>
      <c r="B52" s="455">
        <f>'Act 2.2.1 SLU'!B48+' Act 2.2.2.SLU'!B48</f>
        <v>102225.82</v>
      </c>
      <c r="C52" s="456"/>
      <c r="D52" s="456"/>
      <c r="E52" s="456"/>
      <c r="F52" s="456"/>
      <c r="G52" s="456"/>
      <c r="H52" s="456"/>
      <c r="I52" s="456"/>
      <c r="J52" s="456"/>
      <c r="K52" s="456"/>
      <c r="L52" s="456"/>
    </row>
    <row r="53" spans="1:12" ht="17.25" thickTop="1" thickBot="1">
      <c r="A53" s="469" t="s">
        <v>864</v>
      </c>
      <c r="B53" s="470">
        <f>'Act 2.2.1 SLU'!B49+' Act 2.2.2.SLU'!B49</f>
        <v>378511.82</v>
      </c>
    </row>
    <row r="54" spans="1:12" ht="15.75" thickTop="1"/>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R57"/>
  <sheetViews>
    <sheetView topLeftCell="A28" zoomScale="120" zoomScaleNormal="120" zoomScalePageLayoutView="120" workbookViewId="0">
      <selection activeCell="R26" sqref="R26"/>
    </sheetView>
  </sheetViews>
  <sheetFormatPr defaultColWidth="11.42578125" defaultRowHeight="15"/>
  <cols>
    <col min="1" max="1" width="12.140625" style="81" bestFit="1" customWidth="1"/>
    <col min="2" max="2" width="31" style="81" bestFit="1" customWidth="1"/>
    <col min="3" max="14" width="16.42578125" style="81" bestFit="1" customWidth="1"/>
    <col min="15" max="15" width="10.85546875" style="81" bestFit="1" customWidth="1"/>
    <col min="16" max="16" width="17.42578125" style="81" customWidth="1"/>
  </cols>
  <sheetData>
    <row r="3" spans="1:18">
      <c r="A3" s="465" t="s">
        <v>913</v>
      </c>
      <c r="C3" s="465" t="s">
        <v>914</v>
      </c>
      <c r="P3" s="81" t="s">
        <v>915</v>
      </c>
    </row>
    <row r="4" spans="1:18" ht="15.75">
      <c r="A4" s="465" t="s">
        <v>2</v>
      </c>
      <c r="B4" s="465" t="s">
        <v>916</v>
      </c>
      <c r="C4" s="81" t="s">
        <v>917</v>
      </c>
      <c r="D4" s="81">
        <v>200130</v>
      </c>
      <c r="E4" s="81" t="s">
        <v>511</v>
      </c>
      <c r="F4" s="81" t="s">
        <v>700</v>
      </c>
      <c r="G4" s="81" t="s">
        <v>515</v>
      </c>
      <c r="H4" s="81" t="s">
        <v>513</v>
      </c>
      <c r="I4" s="81" t="s">
        <v>510</v>
      </c>
      <c r="J4" s="81" t="s">
        <v>508</v>
      </c>
      <c r="K4" s="81" t="s">
        <v>738</v>
      </c>
      <c r="L4" s="81" t="s">
        <v>737</v>
      </c>
      <c r="M4" s="81" t="s">
        <v>517</v>
      </c>
      <c r="N4" s="81" t="s">
        <v>536</v>
      </c>
      <c r="O4" s="81" t="s">
        <v>918</v>
      </c>
      <c r="P4" s="462" t="s">
        <v>919</v>
      </c>
      <c r="Q4" s="480"/>
      <c r="R4" s="480"/>
    </row>
    <row r="5" spans="1:18">
      <c r="A5" s="81" t="s">
        <v>88</v>
      </c>
      <c r="B5" s="81" t="s">
        <v>733</v>
      </c>
      <c r="C5" s="463">
        <v>34</v>
      </c>
      <c r="D5" s="463"/>
      <c r="E5" s="463"/>
      <c r="F5" s="463"/>
      <c r="G5" s="463"/>
      <c r="H5" s="463"/>
      <c r="I5" s="463"/>
      <c r="J5" s="463"/>
      <c r="K5" s="463"/>
      <c r="L5" s="463"/>
      <c r="M5" s="463"/>
      <c r="N5" s="463"/>
      <c r="O5" s="463">
        <v>34</v>
      </c>
      <c r="P5" s="525">
        <f>O5/220*100</f>
        <v>15.454545454545453</v>
      </c>
    </row>
    <row r="6" spans="1:18">
      <c r="A6" s="81" t="s">
        <v>920</v>
      </c>
      <c r="C6" s="463">
        <v>34</v>
      </c>
      <c r="D6" s="463"/>
      <c r="E6" s="463"/>
      <c r="F6" s="463"/>
      <c r="G6" s="463"/>
      <c r="H6" s="463"/>
      <c r="I6" s="463"/>
      <c r="J6" s="463"/>
      <c r="K6" s="463"/>
      <c r="L6" s="463"/>
      <c r="M6" s="463"/>
      <c r="N6" s="463"/>
      <c r="O6" s="463">
        <v>34</v>
      </c>
      <c r="P6" s="525"/>
    </row>
    <row r="7" spans="1:18">
      <c r="A7" s="81" t="s">
        <v>81</v>
      </c>
      <c r="B7" s="81" t="s">
        <v>736</v>
      </c>
      <c r="C7" s="463">
        <v>44</v>
      </c>
      <c r="D7" s="463"/>
      <c r="E7" s="463"/>
      <c r="F7" s="463"/>
      <c r="G7" s="463"/>
      <c r="H7" s="463"/>
      <c r="I7" s="463"/>
      <c r="J7" s="463"/>
      <c r="K7" s="463"/>
      <c r="L7" s="463"/>
      <c r="M7" s="463"/>
      <c r="N7" s="463"/>
      <c r="O7" s="463">
        <v>44</v>
      </c>
      <c r="P7" s="525">
        <f t="shared" ref="P7:P55" si="0">O7/220*100</f>
        <v>20</v>
      </c>
    </row>
    <row r="8" spans="1:18">
      <c r="B8" s="81" t="s">
        <v>921</v>
      </c>
      <c r="C8" s="463">
        <v>33</v>
      </c>
      <c r="D8" s="463"/>
      <c r="E8" s="463"/>
      <c r="F8" s="463"/>
      <c r="G8" s="463"/>
      <c r="H8" s="463"/>
      <c r="I8" s="463"/>
      <c r="J8" s="463"/>
      <c r="K8" s="463"/>
      <c r="L8" s="463"/>
      <c r="M8" s="463"/>
      <c r="N8" s="463"/>
      <c r="O8" s="463">
        <v>33</v>
      </c>
      <c r="P8" s="81">
        <f t="shared" si="0"/>
        <v>15</v>
      </c>
    </row>
    <row r="9" spans="1:18">
      <c r="B9" s="81" t="s">
        <v>718</v>
      </c>
      <c r="C9" s="463">
        <v>22</v>
      </c>
      <c r="D9" s="463"/>
      <c r="E9" s="463">
        <v>198</v>
      </c>
      <c r="F9" s="463"/>
      <c r="G9" s="463"/>
      <c r="H9" s="463"/>
      <c r="I9" s="463"/>
      <c r="J9" s="463"/>
      <c r="K9" s="463"/>
      <c r="L9" s="463"/>
      <c r="M9" s="463">
        <v>0</v>
      </c>
      <c r="N9" s="463"/>
      <c r="O9" s="463">
        <v>220</v>
      </c>
      <c r="P9" s="81">
        <f t="shared" si="0"/>
        <v>100</v>
      </c>
    </row>
    <row r="10" spans="1:18">
      <c r="B10" s="81" t="s">
        <v>748</v>
      </c>
      <c r="C10" s="463">
        <v>110</v>
      </c>
      <c r="D10" s="463"/>
      <c r="E10" s="463"/>
      <c r="F10" s="463"/>
      <c r="G10" s="463"/>
      <c r="H10" s="463"/>
      <c r="I10" s="463"/>
      <c r="J10" s="463"/>
      <c r="K10" s="463"/>
      <c r="L10" s="463"/>
      <c r="M10" s="463"/>
      <c r="N10" s="463"/>
      <c r="O10" s="463">
        <v>110</v>
      </c>
      <c r="P10" s="81">
        <f t="shared" si="0"/>
        <v>50</v>
      </c>
    </row>
    <row r="11" spans="1:18">
      <c r="B11" s="81" t="s">
        <v>744</v>
      </c>
      <c r="C11" s="463">
        <v>198</v>
      </c>
      <c r="D11" s="463"/>
      <c r="E11" s="463"/>
      <c r="F11" s="463"/>
      <c r="G11" s="463"/>
      <c r="H11" s="463">
        <v>22</v>
      </c>
      <c r="I11" s="463"/>
      <c r="J11" s="463"/>
      <c r="K11" s="463"/>
      <c r="L11" s="463"/>
      <c r="M11" s="463"/>
      <c r="N11" s="463"/>
      <c r="O11" s="463">
        <v>220</v>
      </c>
      <c r="P11" s="81">
        <f t="shared" si="0"/>
        <v>100</v>
      </c>
    </row>
    <row r="12" spans="1:18">
      <c r="B12" s="81" t="s">
        <v>922</v>
      </c>
      <c r="C12" s="463">
        <v>44</v>
      </c>
      <c r="D12" s="463"/>
      <c r="E12" s="463"/>
      <c r="F12" s="463"/>
      <c r="G12" s="463"/>
      <c r="H12" s="463"/>
      <c r="I12" s="463"/>
      <c r="J12" s="463"/>
      <c r="K12" s="463"/>
      <c r="L12" s="463"/>
      <c r="M12" s="463"/>
      <c r="N12" s="463"/>
      <c r="O12" s="463">
        <v>44</v>
      </c>
      <c r="P12" s="81">
        <f t="shared" si="0"/>
        <v>20</v>
      </c>
    </row>
    <row r="13" spans="1:18">
      <c r="B13" s="81" t="s">
        <v>723</v>
      </c>
      <c r="C13" s="463">
        <v>187</v>
      </c>
      <c r="D13" s="463"/>
      <c r="E13" s="463"/>
      <c r="F13" s="463"/>
      <c r="G13" s="463"/>
      <c r="H13" s="463"/>
      <c r="I13" s="463">
        <v>22</v>
      </c>
      <c r="J13" s="463"/>
      <c r="K13" s="463"/>
      <c r="L13" s="463"/>
      <c r="M13" s="463"/>
      <c r="N13" s="463">
        <v>33</v>
      </c>
      <c r="O13" s="463">
        <v>242</v>
      </c>
      <c r="P13" s="464">
        <f t="shared" si="0"/>
        <v>110.00000000000001</v>
      </c>
      <c r="Q13" t="s">
        <v>938</v>
      </c>
    </row>
    <row r="14" spans="1:18">
      <c r="B14" s="81" t="s">
        <v>756</v>
      </c>
      <c r="C14" s="463">
        <v>220</v>
      </c>
      <c r="D14" s="463"/>
      <c r="E14" s="463"/>
      <c r="F14" s="463"/>
      <c r="G14" s="463"/>
      <c r="H14" s="463"/>
      <c r="I14" s="463"/>
      <c r="J14" s="463"/>
      <c r="K14" s="463"/>
      <c r="L14" s="463"/>
      <c r="M14" s="463"/>
      <c r="N14" s="463"/>
      <c r="O14" s="463">
        <v>220</v>
      </c>
      <c r="P14" s="81">
        <f t="shared" si="0"/>
        <v>100</v>
      </c>
    </row>
    <row r="15" spans="1:18">
      <c r="B15" s="81" t="s">
        <v>715</v>
      </c>
      <c r="C15" s="463">
        <v>55</v>
      </c>
      <c r="D15" s="463"/>
      <c r="E15" s="463">
        <v>110</v>
      </c>
      <c r="F15" s="463"/>
      <c r="G15" s="463"/>
      <c r="H15" s="463"/>
      <c r="I15" s="463"/>
      <c r="J15" s="463"/>
      <c r="K15" s="463"/>
      <c r="L15" s="463"/>
      <c r="M15" s="463">
        <v>33</v>
      </c>
      <c r="N15" s="463"/>
      <c r="O15" s="463">
        <v>198</v>
      </c>
      <c r="P15" s="81">
        <f t="shared" si="0"/>
        <v>90</v>
      </c>
    </row>
    <row r="16" spans="1:18">
      <c r="B16" s="81" t="s">
        <v>722</v>
      </c>
      <c r="C16" s="463">
        <v>24.2</v>
      </c>
      <c r="D16" s="463"/>
      <c r="E16" s="463">
        <v>187</v>
      </c>
      <c r="F16" s="463"/>
      <c r="G16" s="463"/>
      <c r="H16" s="463"/>
      <c r="I16" s="463"/>
      <c r="J16" s="463"/>
      <c r="K16" s="463"/>
      <c r="L16" s="463"/>
      <c r="M16" s="463"/>
      <c r="N16" s="463"/>
      <c r="O16" s="463">
        <v>211.2</v>
      </c>
      <c r="P16" s="81">
        <f t="shared" si="0"/>
        <v>96</v>
      </c>
    </row>
    <row r="17" spans="2:16">
      <c r="B17" s="81" t="s">
        <v>735</v>
      </c>
      <c r="C17" s="463">
        <v>22</v>
      </c>
      <c r="D17" s="463"/>
      <c r="E17" s="463"/>
      <c r="F17" s="463"/>
      <c r="G17" s="463"/>
      <c r="H17" s="463"/>
      <c r="I17" s="463"/>
      <c r="J17" s="463"/>
      <c r="K17" s="463"/>
      <c r="L17" s="463"/>
      <c r="M17" s="463"/>
      <c r="N17" s="463"/>
      <c r="O17" s="463">
        <v>22</v>
      </c>
      <c r="P17" s="81">
        <f t="shared" si="0"/>
        <v>10</v>
      </c>
    </row>
    <row r="18" spans="2:16">
      <c r="B18" s="81" t="s">
        <v>751</v>
      </c>
      <c r="C18" s="463">
        <v>44</v>
      </c>
      <c r="D18" s="463"/>
      <c r="E18" s="463"/>
      <c r="F18" s="463"/>
      <c r="G18" s="463"/>
      <c r="H18" s="463"/>
      <c r="I18" s="463"/>
      <c r="J18" s="463"/>
      <c r="K18" s="463"/>
      <c r="L18" s="463"/>
      <c r="M18" s="463"/>
      <c r="N18" s="463"/>
      <c r="O18" s="463">
        <v>44</v>
      </c>
      <c r="P18" s="81">
        <f t="shared" si="0"/>
        <v>20</v>
      </c>
    </row>
    <row r="19" spans="2:16">
      <c r="B19" s="81" t="s">
        <v>726</v>
      </c>
      <c r="C19" s="463">
        <v>220</v>
      </c>
      <c r="D19" s="463"/>
      <c r="E19" s="463"/>
      <c r="F19" s="463"/>
      <c r="G19" s="463"/>
      <c r="H19" s="463"/>
      <c r="I19" s="463"/>
      <c r="J19" s="463"/>
      <c r="K19" s="463"/>
      <c r="L19" s="463"/>
      <c r="M19" s="463"/>
      <c r="N19" s="463"/>
      <c r="O19" s="463">
        <v>220</v>
      </c>
      <c r="P19" s="81">
        <f t="shared" si="0"/>
        <v>100</v>
      </c>
    </row>
    <row r="20" spans="2:16">
      <c r="B20" s="81" t="s">
        <v>725</v>
      </c>
      <c r="C20" s="463">
        <v>66</v>
      </c>
      <c r="D20" s="463"/>
      <c r="E20" s="463"/>
      <c r="F20" s="463"/>
      <c r="G20" s="463"/>
      <c r="H20" s="463"/>
      <c r="I20" s="463"/>
      <c r="J20" s="463"/>
      <c r="K20" s="463"/>
      <c r="L20" s="463"/>
      <c r="M20" s="463"/>
      <c r="N20" s="463"/>
      <c r="O20" s="463">
        <v>66</v>
      </c>
      <c r="P20" s="81">
        <f t="shared" si="0"/>
        <v>30</v>
      </c>
    </row>
    <row r="21" spans="2:16">
      <c r="B21" s="81" t="s">
        <v>757</v>
      </c>
      <c r="C21" s="463">
        <v>110</v>
      </c>
      <c r="D21" s="463"/>
      <c r="E21" s="463">
        <v>110</v>
      </c>
      <c r="F21" s="463"/>
      <c r="G21" s="463"/>
      <c r="H21" s="463"/>
      <c r="I21" s="463"/>
      <c r="J21" s="463"/>
      <c r="K21" s="463"/>
      <c r="L21" s="463"/>
      <c r="M21" s="463"/>
      <c r="N21" s="463"/>
      <c r="O21" s="463">
        <v>220</v>
      </c>
      <c r="P21" s="81">
        <f t="shared" si="0"/>
        <v>100</v>
      </c>
    </row>
    <row r="22" spans="2:16">
      <c r="B22" s="81" t="s">
        <v>745</v>
      </c>
      <c r="C22" s="463">
        <v>110</v>
      </c>
      <c r="D22" s="463"/>
      <c r="E22" s="463"/>
      <c r="F22" s="463">
        <v>110</v>
      </c>
      <c r="G22" s="463"/>
      <c r="H22" s="463"/>
      <c r="I22" s="463"/>
      <c r="J22" s="463"/>
      <c r="K22" s="463"/>
      <c r="L22" s="463"/>
      <c r="M22" s="463"/>
      <c r="N22" s="463"/>
      <c r="O22" s="463">
        <v>220</v>
      </c>
      <c r="P22" s="81">
        <f t="shared" si="0"/>
        <v>100</v>
      </c>
    </row>
    <row r="23" spans="2:16">
      <c r="B23" s="81" t="s">
        <v>739</v>
      </c>
      <c r="C23" s="463">
        <v>138.6</v>
      </c>
      <c r="D23" s="463"/>
      <c r="E23" s="463">
        <v>55</v>
      </c>
      <c r="F23" s="463"/>
      <c r="G23" s="463"/>
      <c r="H23" s="463"/>
      <c r="I23" s="463"/>
      <c r="J23" s="463"/>
      <c r="K23" s="463"/>
      <c r="L23" s="463"/>
      <c r="M23" s="463">
        <v>26.4</v>
      </c>
      <c r="N23" s="463"/>
      <c r="O23" s="463">
        <v>220</v>
      </c>
      <c r="P23" s="81">
        <f t="shared" si="0"/>
        <v>100</v>
      </c>
    </row>
    <row r="24" spans="2:16">
      <c r="B24" s="81" t="s">
        <v>743</v>
      </c>
      <c r="C24" s="463">
        <v>220</v>
      </c>
      <c r="D24" s="463"/>
      <c r="E24" s="463"/>
      <c r="F24" s="463"/>
      <c r="G24" s="463"/>
      <c r="H24" s="463"/>
      <c r="I24" s="463"/>
      <c r="J24" s="463"/>
      <c r="K24" s="463"/>
      <c r="L24" s="463"/>
      <c r="M24" s="463"/>
      <c r="N24" s="463"/>
      <c r="O24" s="463">
        <v>220</v>
      </c>
      <c r="P24" s="81">
        <f t="shared" si="0"/>
        <v>100</v>
      </c>
    </row>
    <row r="25" spans="2:16">
      <c r="B25" s="81" t="s">
        <v>728</v>
      </c>
      <c r="C25" s="463">
        <v>125.4</v>
      </c>
      <c r="D25" s="463"/>
      <c r="E25" s="463"/>
      <c r="F25" s="463"/>
      <c r="G25" s="463"/>
      <c r="H25" s="463"/>
      <c r="I25" s="463"/>
      <c r="J25" s="463"/>
      <c r="K25" s="463"/>
      <c r="L25" s="463"/>
      <c r="M25" s="463"/>
      <c r="N25" s="463"/>
      <c r="O25" s="463">
        <v>125.4</v>
      </c>
      <c r="P25" s="81">
        <f t="shared" si="0"/>
        <v>57.000000000000007</v>
      </c>
    </row>
    <row r="26" spans="2:16">
      <c r="B26" s="81" t="s">
        <v>923</v>
      </c>
      <c r="C26" s="463">
        <v>11</v>
      </c>
      <c r="D26" s="463"/>
      <c r="E26" s="463">
        <v>198</v>
      </c>
      <c r="F26" s="463"/>
      <c r="G26" s="463"/>
      <c r="H26" s="463"/>
      <c r="I26" s="463"/>
      <c r="J26" s="463"/>
      <c r="K26" s="463"/>
      <c r="L26" s="463">
        <v>11</v>
      </c>
      <c r="M26" s="463"/>
      <c r="N26" s="463"/>
      <c r="O26" s="463">
        <v>220</v>
      </c>
      <c r="P26" s="81">
        <f t="shared" si="0"/>
        <v>100</v>
      </c>
    </row>
    <row r="27" spans="2:16">
      <c r="B27" s="81" t="s">
        <v>741</v>
      </c>
      <c r="C27" s="463">
        <v>66</v>
      </c>
      <c r="D27" s="463"/>
      <c r="E27" s="463"/>
      <c r="F27" s="463"/>
      <c r="G27" s="463">
        <v>74.8</v>
      </c>
      <c r="H27" s="463">
        <v>22</v>
      </c>
      <c r="I27" s="463"/>
      <c r="J27" s="463"/>
      <c r="K27" s="463"/>
      <c r="L27" s="463"/>
      <c r="M27" s="463"/>
      <c r="N27" s="463"/>
      <c r="O27" s="463">
        <v>162.80000000000001</v>
      </c>
      <c r="P27" s="81">
        <f t="shared" si="0"/>
        <v>74.000000000000014</v>
      </c>
    </row>
    <row r="28" spans="2:16">
      <c r="B28" s="81" t="s">
        <v>752</v>
      </c>
      <c r="C28" s="463">
        <v>44</v>
      </c>
      <c r="D28" s="463"/>
      <c r="E28" s="463"/>
      <c r="F28" s="463"/>
      <c r="G28" s="463"/>
      <c r="H28" s="463"/>
      <c r="I28" s="463"/>
      <c r="J28" s="463"/>
      <c r="K28" s="463"/>
      <c r="L28" s="463"/>
      <c r="M28" s="463"/>
      <c r="N28" s="463"/>
      <c r="O28" s="463">
        <v>44</v>
      </c>
      <c r="P28" s="81">
        <f t="shared" si="0"/>
        <v>20</v>
      </c>
    </row>
    <row r="29" spans="2:16">
      <c r="B29" s="81" t="s">
        <v>730</v>
      </c>
      <c r="C29" s="463"/>
      <c r="D29" s="463"/>
      <c r="E29" s="463"/>
      <c r="F29" s="463"/>
      <c r="G29" s="463"/>
      <c r="H29" s="463"/>
      <c r="I29" s="463">
        <v>44</v>
      </c>
      <c r="J29" s="463"/>
      <c r="K29" s="463"/>
      <c r="L29" s="463"/>
      <c r="M29" s="463"/>
      <c r="N29" s="463"/>
      <c r="O29" s="463">
        <v>44</v>
      </c>
      <c r="P29" s="81">
        <f t="shared" si="0"/>
        <v>20</v>
      </c>
    </row>
    <row r="30" spans="2:16">
      <c r="B30" s="81" t="s">
        <v>747</v>
      </c>
      <c r="C30" s="463">
        <v>110</v>
      </c>
      <c r="D30" s="463"/>
      <c r="E30" s="463"/>
      <c r="F30" s="463"/>
      <c r="G30" s="463"/>
      <c r="H30" s="463"/>
      <c r="I30" s="463"/>
      <c r="J30" s="463"/>
      <c r="K30" s="463"/>
      <c r="L30" s="463"/>
      <c r="M30" s="463"/>
      <c r="N30" s="463"/>
      <c r="O30" s="463">
        <v>110</v>
      </c>
      <c r="P30" s="81">
        <f t="shared" si="0"/>
        <v>50</v>
      </c>
    </row>
    <row r="31" spans="2:16">
      <c r="B31" s="81" t="s">
        <v>711</v>
      </c>
      <c r="C31" s="463">
        <v>99</v>
      </c>
      <c r="D31" s="463"/>
      <c r="E31" s="463">
        <v>101.2</v>
      </c>
      <c r="F31" s="463"/>
      <c r="G31" s="463"/>
      <c r="H31" s="463"/>
      <c r="I31" s="463"/>
      <c r="J31" s="463"/>
      <c r="K31" s="463"/>
      <c r="L31" s="463"/>
      <c r="M31" s="463">
        <v>13.2</v>
      </c>
      <c r="N31" s="463"/>
      <c r="O31" s="463">
        <v>213.39999999999998</v>
      </c>
      <c r="P31" s="81">
        <f t="shared" si="0"/>
        <v>96.999999999999986</v>
      </c>
    </row>
    <row r="32" spans="2:16">
      <c r="B32" s="81" t="s">
        <v>710</v>
      </c>
      <c r="C32" s="463">
        <v>22</v>
      </c>
      <c r="D32" s="463"/>
      <c r="E32" s="463"/>
      <c r="F32" s="463"/>
      <c r="G32" s="463"/>
      <c r="H32" s="463"/>
      <c r="I32" s="463"/>
      <c r="J32" s="463"/>
      <c r="K32" s="463"/>
      <c r="L32" s="463"/>
      <c r="M32" s="463"/>
      <c r="N32" s="463"/>
      <c r="O32" s="463">
        <v>22</v>
      </c>
      <c r="P32" s="81">
        <f t="shared" si="0"/>
        <v>10</v>
      </c>
    </row>
    <row r="33" spans="2:16">
      <c r="B33" s="81" t="s">
        <v>721</v>
      </c>
      <c r="C33" s="463">
        <v>24.2</v>
      </c>
      <c r="D33" s="463"/>
      <c r="E33" s="463">
        <v>195.8</v>
      </c>
      <c r="F33" s="463"/>
      <c r="G33" s="463"/>
      <c r="H33" s="463"/>
      <c r="I33" s="463"/>
      <c r="J33" s="463"/>
      <c r="K33" s="463"/>
      <c r="L33" s="463"/>
      <c r="M33" s="463"/>
      <c r="N33" s="463"/>
      <c r="O33" s="463">
        <v>220</v>
      </c>
      <c r="P33" s="81">
        <f t="shared" si="0"/>
        <v>100</v>
      </c>
    </row>
    <row r="34" spans="2:16">
      <c r="B34" s="81" t="s">
        <v>924</v>
      </c>
      <c r="C34" s="463">
        <v>22</v>
      </c>
      <c r="D34" s="463"/>
      <c r="E34" s="463"/>
      <c r="F34" s="463"/>
      <c r="G34" s="463"/>
      <c r="H34" s="463"/>
      <c r="I34" s="463"/>
      <c r="J34" s="463"/>
      <c r="K34" s="463"/>
      <c r="L34" s="463"/>
      <c r="M34" s="463"/>
      <c r="N34" s="463"/>
      <c r="O34" s="463">
        <v>22</v>
      </c>
      <c r="P34" s="81">
        <f t="shared" si="0"/>
        <v>10</v>
      </c>
    </row>
    <row r="35" spans="2:16">
      <c r="B35" s="81" t="s">
        <v>709</v>
      </c>
      <c r="C35" s="463">
        <v>176</v>
      </c>
      <c r="D35" s="463"/>
      <c r="E35" s="463"/>
      <c r="F35" s="463"/>
      <c r="G35" s="463"/>
      <c r="H35" s="463"/>
      <c r="I35" s="463"/>
      <c r="J35" s="463"/>
      <c r="K35" s="463"/>
      <c r="L35" s="463"/>
      <c r="M35" s="463"/>
      <c r="N35" s="463"/>
      <c r="O35" s="463">
        <v>176</v>
      </c>
      <c r="P35" s="81">
        <f t="shared" si="0"/>
        <v>80</v>
      </c>
    </row>
    <row r="36" spans="2:16">
      <c r="B36" s="81" t="s">
        <v>707</v>
      </c>
      <c r="C36" s="463">
        <v>176</v>
      </c>
      <c r="D36" s="463"/>
      <c r="E36" s="463"/>
      <c r="F36" s="463"/>
      <c r="G36" s="463"/>
      <c r="H36" s="463"/>
      <c r="I36" s="463"/>
      <c r="J36" s="463"/>
      <c r="K36" s="463"/>
      <c r="L36" s="463"/>
      <c r="M36" s="463"/>
      <c r="N36" s="463"/>
      <c r="O36" s="463">
        <v>176</v>
      </c>
      <c r="P36" s="81">
        <f t="shared" si="0"/>
        <v>80</v>
      </c>
    </row>
    <row r="37" spans="2:16">
      <c r="B37" s="81" t="s">
        <v>708</v>
      </c>
      <c r="C37" s="463">
        <v>176</v>
      </c>
      <c r="D37" s="463"/>
      <c r="E37" s="463"/>
      <c r="F37" s="463"/>
      <c r="G37" s="463"/>
      <c r="H37" s="463"/>
      <c r="I37" s="463"/>
      <c r="J37" s="463"/>
      <c r="K37" s="463"/>
      <c r="L37" s="463"/>
      <c r="M37" s="463"/>
      <c r="N37" s="463"/>
      <c r="O37" s="463">
        <v>176</v>
      </c>
      <c r="P37" s="81">
        <f t="shared" si="0"/>
        <v>80</v>
      </c>
    </row>
    <row r="38" spans="2:16">
      <c r="B38" s="81" t="s">
        <v>720</v>
      </c>
      <c r="C38" s="463"/>
      <c r="D38" s="463"/>
      <c r="E38" s="463">
        <v>110</v>
      </c>
      <c r="F38" s="463"/>
      <c r="G38" s="463"/>
      <c r="H38" s="463"/>
      <c r="I38" s="463"/>
      <c r="J38" s="463"/>
      <c r="K38" s="463"/>
      <c r="L38" s="463"/>
      <c r="M38" s="463"/>
      <c r="N38" s="463"/>
      <c r="O38" s="463">
        <v>110</v>
      </c>
      <c r="P38" s="81">
        <f t="shared" si="0"/>
        <v>50</v>
      </c>
    </row>
    <row r="39" spans="2:16">
      <c r="B39" s="81" t="s">
        <v>716</v>
      </c>
      <c r="C39" s="463">
        <v>55</v>
      </c>
      <c r="D39" s="463"/>
      <c r="E39" s="463">
        <v>110</v>
      </c>
      <c r="F39" s="463"/>
      <c r="G39" s="463"/>
      <c r="H39" s="463"/>
      <c r="I39" s="463"/>
      <c r="J39" s="463"/>
      <c r="K39" s="463"/>
      <c r="L39" s="463"/>
      <c r="M39" s="463">
        <v>33</v>
      </c>
      <c r="N39" s="463"/>
      <c r="O39" s="463">
        <v>198</v>
      </c>
      <c r="P39" s="81">
        <f t="shared" si="0"/>
        <v>90</v>
      </c>
    </row>
    <row r="40" spans="2:16">
      <c r="B40" s="81" t="s">
        <v>753</v>
      </c>
      <c r="C40" s="463"/>
      <c r="D40" s="463"/>
      <c r="E40" s="463"/>
      <c r="F40" s="463"/>
      <c r="G40" s="463">
        <v>72.599999999999994</v>
      </c>
      <c r="H40" s="463"/>
      <c r="I40" s="463"/>
      <c r="J40" s="463"/>
      <c r="K40" s="463"/>
      <c r="L40" s="463"/>
      <c r="M40" s="463"/>
      <c r="N40" s="463"/>
      <c r="O40" s="463">
        <v>72.599999999999994</v>
      </c>
      <c r="P40" s="81">
        <f t="shared" si="0"/>
        <v>32.999999999999993</v>
      </c>
    </row>
    <row r="41" spans="2:16">
      <c r="B41" s="81" t="s">
        <v>742</v>
      </c>
      <c r="C41" s="463">
        <v>176</v>
      </c>
      <c r="D41" s="463"/>
      <c r="E41" s="463"/>
      <c r="F41" s="463"/>
      <c r="G41" s="463"/>
      <c r="H41" s="463">
        <v>44</v>
      </c>
      <c r="I41" s="463"/>
      <c r="J41" s="463"/>
      <c r="K41" s="463"/>
      <c r="L41" s="463"/>
      <c r="M41" s="463"/>
      <c r="N41" s="463"/>
      <c r="O41" s="463">
        <v>220</v>
      </c>
      <c r="P41" s="81">
        <f t="shared" si="0"/>
        <v>100</v>
      </c>
    </row>
    <row r="42" spans="2:16">
      <c r="B42" s="81" t="s">
        <v>925</v>
      </c>
      <c r="C42" s="463">
        <v>77</v>
      </c>
      <c r="D42" s="463"/>
      <c r="E42" s="463">
        <v>96.8</v>
      </c>
      <c r="F42" s="463"/>
      <c r="G42" s="463"/>
      <c r="H42" s="463"/>
      <c r="I42" s="463"/>
      <c r="J42" s="463"/>
      <c r="K42" s="463"/>
      <c r="L42" s="463">
        <v>17.600000000000001</v>
      </c>
      <c r="M42" s="463">
        <v>11</v>
      </c>
      <c r="N42" s="463"/>
      <c r="O42" s="463">
        <v>202.4</v>
      </c>
      <c r="P42" s="81">
        <f t="shared" si="0"/>
        <v>92</v>
      </c>
    </row>
    <row r="43" spans="2:16">
      <c r="B43" s="81" t="s">
        <v>719</v>
      </c>
      <c r="C43" s="463">
        <v>22</v>
      </c>
      <c r="D43" s="463"/>
      <c r="E43" s="463">
        <v>198</v>
      </c>
      <c r="F43" s="463"/>
      <c r="G43" s="463"/>
      <c r="H43" s="463"/>
      <c r="I43" s="463"/>
      <c r="J43" s="463"/>
      <c r="K43" s="463"/>
      <c r="L43" s="463"/>
      <c r="M43" s="463"/>
      <c r="N43" s="463"/>
      <c r="O43" s="463">
        <v>220</v>
      </c>
      <c r="P43" s="81">
        <f t="shared" si="0"/>
        <v>100</v>
      </c>
    </row>
    <row r="44" spans="2:16">
      <c r="B44" s="81" t="s">
        <v>926</v>
      </c>
      <c r="C44" s="463"/>
      <c r="D44" s="463"/>
      <c r="E44" s="463">
        <v>184.8</v>
      </c>
      <c r="F44" s="463"/>
      <c r="G44" s="463"/>
      <c r="H44" s="463"/>
      <c r="I44" s="463"/>
      <c r="J44" s="463"/>
      <c r="K44" s="463"/>
      <c r="L44" s="463">
        <v>17.600000000000001</v>
      </c>
      <c r="M44" s="463"/>
      <c r="N44" s="463"/>
      <c r="O44" s="463">
        <v>202.4</v>
      </c>
      <c r="P44" s="81">
        <f t="shared" si="0"/>
        <v>92</v>
      </c>
    </row>
    <row r="45" spans="2:16">
      <c r="B45" s="81" t="s">
        <v>927</v>
      </c>
      <c r="C45" s="463">
        <v>44</v>
      </c>
      <c r="D45" s="463"/>
      <c r="E45" s="463"/>
      <c r="F45" s="463"/>
      <c r="G45" s="463"/>
      <c r="H45" s="463"/>
      <c r="I45" s="463"/>
      <c r="J45" s="463"/>
      <c r="K45" s="463"/>
      <c r="L45" s="463"/>
      <c r="M45" s="463"/>
      <c r="N45" s="463"/>
      <c r="O45" s="463">
        <v>44</v>
      </c>
      <c r="P45" s="81">
        <f t="shared" si="0"/>
        <v>20</v>
      </c>
    </row>
    <row r="46" spans="2:16">
      <c r="B46" s="81" t="s">
        <v>717</v>
      </c>
      <c r="C46" s="463">
        <v>147.4</v>
      </c>
      <c r="D46" s="463"/>
      <c r="E46" s="463">
        <v>50.6</v>
      </c>
      <c r="F46" s="463"/>
      <c r="G46" s="463"/>
      <c r="H46" s="463"/>
      <c r="I46" s="463"/>
      <c r="J46" s="463"/>
      <c r="K46" s="463"/>
      <c r="L46" s="463"/>
      <c r="M46" s="463"/>
      <c r="N46" s="463"/>
      <c r="O46" s="463">
        <v>198</v>
      </c>
      <c r="P46" s="81">
        <f t="shared" si="0"/>
        <v>90</v>
      </c>
    </row>
    <row r="47" spans="2:16">
      <c r="B47" s="81" t="s">
        <v>727</v>
      </c>
      <c r="C47" s="463">
        <v>22</v>
      </c>
      <c r="D47" s="463"/>
      <c r="E47" s="463"/>
      <c r="F47" s="463"/>
      <c r="G47" s="463"/>
      <c r="H47" s="463"/>
      <c r="I47" s="463"/>
      <c r="J47" s="463"/>
      <c r="K47" s="463"/>
      <c r="L47" s="463"/>
      <c r="M47" s="463"/>
      <c r="N47" s="463"/>
      <c r="O47" s="463">
        <v>22</v>
      </c>
      <c r="P47" s="81">
        <f t="shared" si="0"/>
        <v>10</v>
      </c>
    </row>
    <row r="48" spans="2:16">
      <c r="B48" s="81" t="s">
        <v>749</v>
      </c>
      <c r="C48" s="463">
        <v>22</v>
      </c>
      <c r="D48" s="463"/>
      <c r="E48" s="463"/>
      <c r="F48" s="463"/>
      <c r="G48" s="463"/>
      <c r="H48" s="463"/>
      <c r="I48" s="463"/>
      <c r="J48" s="463"/>
      <c r="K48" s="463"/>
      <c r="L48" s="463"/>
      <c r="M48" s="463"/>
      <c r="N48" s="463"/>
      <c r="O48" s="463">
        <v>22</v>
      </c>
      <c r="P48" s="81">
        <f t="shared" si="0"/>
        <v>10</v>
      </c>
    </row>
    <row r="49" spans="1:17">
      <c r="B49" s="81" t="s">
        <v>746</v>
      </c>
      <c r="C49" s="463">
        <v>176</v>
      </c>
      <c r="D49" s="463"/>
      <c r="E49" s="463"/>
      <c r="F49" s="463"/>
      <c r="G49" s="463"/>
      <c r="H49" s="463"/>
      <c r="I49" s="463"/>
      <c r="J49" s="463"/>
      <c r="K49" s="463"/>
      <c r="L49" s="463"/>
      <c r="M49" s="463"/>
      <c r="N49" s="463"/>
      <c r="O49" s="463">
        <v>176</v>
      </c>
      <c r="P49" s="81">
        <f t="shared" si="0"/>
        <v>80</v>
      </c>
    </row>
    <row r="50" spans="1:17">
      <c r="B50" s="81" t="s">
        <v>928</v>
      </c>
      <c r="C50" s="463">
        <v>136.4</v>
      </c>
      <c r="D50" s="463"/>
      <c r="E50" s="463"/>
      <c r="F50" s="463"/>
      <c r="G50" s="463"/>
      <c r="H50" s="463"/>
      <c r="I50" s="463"/>
      <c r="J50" s="463"/>
      <c r="K50" s="463"/>
      <c r="L50" s="463"/>
      <c r="M50" s="463"/>
      <c r="N50" s="463">
        <v>17.600000000000001</v>
      </c>
      <c r="O50" s="463">
        <v>154</v>
      </c>
      <c r="P50" s="81">
        <f t="shared" si="0"/>
        <v>70</v>
      </c>
    </row>
    <row r="51" spans="1:17">
      <c r="A51" s="81" t="s">
        <v>929</v>
      </c>
      <c r="C51" s="463">
        <v>3797.2</v>
      </c>
      <c r="D51" s="463"/>
      <c r="E51" s="463">
        <v>1905.1999999999998</v>
      </c>
      <c r="F51" s="463">
        <v>110</v>
      </c>
      <c r="G51" s="463">
        <v>147.39999999999998</v>
      </c>
      <c r="H51" s="463">
        <v>88</v>
      </c>
      <c r="I51" s="463">
        <v>66</v>
      </c>
      <c r="J51" s="463"/>
      <c r="K51" s="463"/>
      <c r="L51" s="463">
        <v>46.2</v>
      </c>
      <c r="M51" s="463">
        <v>116.6</v>
      </c>
      <c r="N51" s="463">
        <v>50.6</v>
      </c>
      <c r="O51" s="463">
        <v>6327.2</v>
      </c>
    </row>
    <row r="52" spans="1:17">
      <c r="A52" s="81" t="s">
        <v>92</v>
      </c>
      <c r="B52" s="81" t="s">
        <v>702</v>
      </c>
      <c r="C52" s="463">
        <v>22</v>
      </c>
      <c r="D52" s="463"/>
      <c r="E52" s="463"/>
      <c r="F52" s="463"/>
      <c r="G52" s="463"/>
      <c r="H52" s="463"/>
      <c r="I52" s="463"/>
      <c r="J52" s="463"/>
      <c r="K52" s="463"/>
      <c r="L52" s="463"/>
      <c r="M52" s="463"/>
      <c r="N52" s="463"/>
      <c r="O52" s="463">
        <v>22</v>
      </c>
      <c r="P52" s="81">
        <f t="shared" si="0"/>
        <v>10</v>
      </c>
    </row>
    <row r="53" spans="1:17">
      <c r="B53" s="81" t="s">
        <v>701</v>
      </c>
      <c r="C53" s="463">
        <v>440</v>
      </c>
      <c r="D53" s="463"/>
      <c r="E53" s="463"/>
      <c r="F53" s="463"/>
      <c r="G53" s="463"/>
      <c r="H53" s="463"/>
      <c r="I53" s="463"/>
      <c r="J53" s="463"/>
      <c r="K53" s="463"/>
      <c r="L53" s="463"/>
      <c r="M53" s="463"/>
      <c r="N53" s="463"/>
      <c r="O53" s="463">
        <v>440</v>
      </c>
      <c r="P53" s="464">
        <f t="shared" si="0"/>
        <v>200</v>
      </c>
      <c r="Q53" t="s">
        <v>939</v>
      </c>
    </row>
    <row r="54" spans="1:17">
      <c r="B54" s="81" t="s">
        <v>703</v>
      </c>
      <c r="C54" s="463">
        <v>22</v>
      </c>
      <c r="D54" s="463"/>
      <c r="E54" s="463"/>
      <c r="F54" s="463"/>
      <c r="G54" s="463"/>
      <c r="H54" s="463"/>
      <c r="I54" s="463"/>
      <c r="J54" s="463"/>
      <c r="K54" s="463"/>
      <c r="L54" s="463"/>
      <c r="M54" s="463"/>
      <c r="N54" s="463"/>
      <c r="O54" s="463">
        <v>22</v>
      </c>
      <c r="P54" s="81">
        <f t="shared" si="0"/>
        <v>10</v>
      </c>
    </row>
    <row r="55" spans="1:17">
      <c r="B55" s="81" t="s">
        <v>361</v>
      </c>
      <c r="C55" s="463">
        <v>110</v>
      </c>
      <c r="D55" s="463"/>
      <c r="E55" s="463"/>
      <c r="F55" s="463"/>
      <c r="G55" s="463"/>
      <c r="H55" s="463"/>
      <c r="I55" s="463"/>
      <c r="J55" s="463"/>
      <c r="K55" s="463"/>
      <c r="L55" s="463"/>
      <c r="M55" s="463"/>
      <c r="N55" s="463"/>
      <c r="O55" s="463">
        <v>110</v>
      </c>
      <c r="P55" s="81">
        <f t="shared" si="0"/>
        <v>50</v>
      </c>
      <c r="Q55" t="s">
        <v>937</v>
      </c>
    </row>
    <row r="56" spans="1:17">
      <c r="A56" s="81" t="s">
        <v>930</v>
      </c>
      <c r="C56" s="463">
        <v>594</v>
      </c>
      <c r="D56" s="463"/>
      <c r="E56" s="463"/>
      <c r="F56" s="463"/>
      <c r="G56" s="463"/>
      <c r="H56" s="463"/>
      <c r="I56" s="463"/>
      <c r="J56" s="463"/>
      <c r="K56" s="463"/>
      <c r="L56" s="463"/>
      <c r="M56" s="463"/>
      <c r="N56" s="463"/>
      <c r="O56" s="463">
        <v>594</v>
      </c>
    </row>
    <row r="57" spans="1:17">
      <c r="A57" s="81" t="s">
        <v>918</v>
      </c>
      <c r="C57" s="463">
        <v>4425.2</v>
      </c>
      <c r="D57" s="463"/>
      <c r="E57" s="463">
        <v>1905.1999999999998</v>
      </c>
      <c r="F57" s="463">
        <v>110</v>
      </c>
      <c r="G57" s="463">
        <v>147.39999999999998</v>
      </c>
      <c r="H57" s="463">
        <v>88</v>
      </c>
      <c r="I57" s="463">
        <v>66</v>
      </c>
      <c r="J57" s="463"/>
      <c r="K57" s="463"/>
      <c r="L57" s="463">
        <v>46.2</v>
      </c>
      <c r="M57" s="463">
        <v>116.6</v>
      </c>
      <c r="N57" s="463">
        <v>50.6</v>
      </c>
      <c r="O57" s="463">
        <v>6955.2</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7"/>
  <sheetViews>
    <sheetView workbookViewId="0">
      <selection activeCell="Q1" sqref="Q1:U1"/>
    </sheetView>
  </sheetViews>
  <sheetFormatPr defaultColWidth="8.85546875" defaultRowHeight="15"/>
  <cols>
    <col min="1" max="1" width="12.7109375" style="81" customWidth="1"/>
    <col min="2" max="2" width="13.28515625" style="81" bestFit="1" customWidth="1"/>
    <col min="3" max="4" width="12" style="81" customWidth="1"/>
    <col min="5" max="5" width="8.85546875" style="81"/>
    <col min="6" max="6" width="13.42578125" style="81" customWidth="1"/>
    <col min="7" max="7" width="17.42578125" style="81" customWidth="1"/>
    <col min="8" max="9" width="14.7109375" style="81" customWidth="1"/>
    <col min="10" max="11" width="8.85546875" style="81"/>
    <col min="12" max="12" width="13.28515625" style="81" customWidth="1"/>
    <col min="13" max="14" width="10" style="81" customWidth="1"/>
    <col min="15" max="15" width="11.42578125" style="81" bestFit="1" customWidth="1"/>
    <col min="16" max="16384" width="8.85546875" style="81"/>
  </cols>
  <sheetData>
    <row r="1" spans="1:17" ht="15.75">
      <c r="A1" s="540" t="s">
        <v>904</v>
      </c>
      <c r="B1" s="540"/>
      <c r="C1" s="540"/>
      <c r="D1" s="540"/>
      <c r="F1" s="541" t="s">
        <v>908</v>
      </c>
      <c r="G1" s="540"/>
      <c r="H1" s="540"/>
      <c r="I1" s="540"/>
      <c r="K1" s="540" t="s">
        <v>891</v>
      </c>
      <c r="L1" s="540"/>
      <c r="M1" s="540"/>
      <c r="N1" s="540"/>
      <c r="Q1" s="81" t="s">
        <v>931</v>
      </c>
    </row>
    <row r="3" spans="1:17">
      <c r="A3" s="433" t="s">
        <v>892</v>
      </c>
      <c r="B3" s="450" t="s">
        <v>81</v>
      </c>
      <c r="C3" s="451" t="s">
        <v>88</v>
      </c>
      <c r="D3" s="452" t="s">
        <v>92</v>
      </c>
      <c r="F3" s="449" t="s">
        <v>893</v>
      </c>
      <c r="G3" s="452" t="s">
        <v>81</v>
      </c>
      <c r="H3" s="452" t="s">
        <v>88</v>
      </c>
      <c r="I3" s="452" t="s">
        <v>92</v>
      </c>
      <c r="K3" s="433" t="s">
        <v>893</v>
      </c>
      <c r="L3" s="434" t="s">
        <v>81</v>
      </c>
      <c r="M3" s="435" t="s">
        <v>88</v>
      </c>
      <c r="N3" s="435" t="s">
        <v>92</v>
      </c>
    </row>
    <row r="4" spans="1:17">
      <c r="A4" s="436" t="s">
        <v>896</v>
      </c>
      <c r="B4" s="437">
        <f>'Act 2.1.1 ILRI'!B49</f>
        <v>320275.33199999999</v>
      </c>
      <c r="C4" s="438"/>
      <c r="D4" s="438"/>
      <c r="F4" s="86" t="s">
        <v>871</v>
      </c>
      <c r="G4" s="437">
        <f>SUM(B4:B5)</f>
        <v>391558.75199999998</v>
      </c>
      <c r="H4" s="437">
        <f t="shared" ref="H4:I4" si="0">SUM(C4:C5)</f>
        <v>0</v>
      </c>
      <c r="I4" s="437">
        <f t="shared" si="0"/>
        <v>0</v>
      </c>
      <c r="K4" s="436" t="s">
        <v>871</v>
      </c>
      <c r="L4" s="438">
        <f>0</f>
        <v>0</v>
      </c>
      <c r="M4" s="438">
        <f>0</f>
        <v>0</v>
      </c>
      <c r="N4" s="438">
        <f>0</f>
        <v>0</v>
      </c>
      <c r="O4" s="439"/>
    </row>
    <row r="5" spans="1:17">
      <c r="A5" s="436" t="s">
        <v>897</v>
      </c>
      <c r="B5" s="437">
        <f>'Act 2.1.2 ILRI'!B49</f>
        <v>71283.42</v>
      </c>
      <c r="C5" s="438"/>
      <c r="D5" s="438"/>
      <c r="F5" s="86" t="s">
        <v>870</v>
      </c>
      <c r="G5" s="437">
        <f>SUM(B6:B7)</f>
        <v>475461.09</v>
      </c>
      <c r="H5" s="437">
        <f t="shared" ref="H5:I5" si="1">SUM(C6:C7)</f>
        <v>30728.602999999999</v>
      </c>
      <c r="I5" s="437">
        <f t="shared" si="1"/>
        <v>378511.82</v>
      </c>
      <c r="K5" s="436" t="s">
        <v>870</v>
      </c>
      <c r="L5" s="438">
        <f>SUM('Act 2.2.1 ILRI'!C49+'Act 2.2.1 ILRI'!D49)</f>
        <v>124067.05</v>
      </c>
      <c r="M5" s="438">
        <f>0</f>
        <v>0</v>
      </c>
      <c r="N5" s="438">
        <f>0</f>
        <v>0</v>
      </c>
      <c r="O5" s="439"/>
    </row>
    <row r="6" spans="1:17">
      <c r="A6" s="436" t="s">
        <v>296</v>
      </c>
      <c r="B6" s="437">
        <f>'Act 2.2.1 ILRI'!B49</f>
        <v>360750.78</v>
      </c>
      <c r="C6" s="438">
        <f>'Act 2.2.1 ICARDA'!B49</f>
        <v>30728.602999999999</v>
      </c>
      <c r="D6" s="438">
        <f>'Act 2.2.1 SLU'!B49</f>
        <v>302809.45600000001</v>
      </c>
      <c r="F6" s="86" t="s">
        <v>869</v>
      </c>
      <c r="G6" s="437">
        <f>SUM(B8:B13)</f>
        <v>2392374.1</v>
      </c>
      <c r="H6" s="437">
        <f t="shared" ref="H6:I6" si="2">SUM(C8:C13)</f>
        <v>0</v>
      </c>
      <c r="I6" s="437">
        <f t="shared" si="2"/>
        <v>0</v>
      </c>
      <c r="K6" s="436" t="s">
        <v>869</v>
      </c>
      <c r="L6" s="438">
        <f>SUM('Act 2.3.2 ILRI'!C49+'Act 2.3.2 ILRI'!D49+'Act 2.3.2 ILRI'!E49+'Act 2.3.3 ILRI'!C49+'Act 2.3.3 ILRI'!D49+'Act 2.3.3 ILRI'!E49+'Act 2.3.4 ILRI'!C49+'Act 2.3.6 ILRI'!C49)</f>
        <v>4535819.49</v>
      </c>
      <c r="M6" s="438">
        <f>0</f>
        <v>0</v>
      </c>
      <c r="N6" s="438">
        <f>0</f>
        <v>0</v>
      </c>
    </row>
    <row r="7" spans="1:17">
      <c r="A7" s="436" t="s">
        <v>298</v>
      </c>
      <c r="B7" s="437">
        <f>'Act 2.2.4 ILRI'!B49</f>
        <v>114710.31</v>
      </c>
      <c r="C7" s="438"/>
      <c r="D7" s="438">
        <f>' Act 2.2.2.SLU'!B49</f>
        <v>75702.364000000001</v>
      </c>
      <c r="F7" s="86" t="s">
        <v>868</v>
      </c>
      <c r="G7" s="437">
        <f>SUM(B14)</f>
        <v>268758.36</v>
      </c>
      <c r="H7" s="437">
        <f t="shared" ref="H7:I7" si="3">SUM(C14)</f>
        <v>0</v>
      </c>
      <c r="I7" s="437">
        <f t="shared" si="3"/>
        <v>0</v>
      </c>
      <c r="K7" s="436" t="s">
        <v>868</v>
      </c>
      <c r="L7" s="438">
        <f>0</f>
        <v>0</v>
      </c>
      <c r="M7" s="438">
        <f>0</f>
        <v>0</v>
      </c>
      <c r="N7" s="438">
        <f>0</f>
        <v>0</v>
      </c>
    </row>
    <row r="8" spans="1:17" ht="15.75" thickBot="1">
      <c r="A8" s="436" t="s">
        <v>898</v>
      </c>
      <c r="B8" s="437">
        <f>'Act 2.3.1 ILRI'!B49</f>
        <v>239408.91</v>
      </c>
      <c r="C8" s="438"/>
      <c r="D8" s="438"/>
      <c r="F8" s="440" t="s">
        <v>864</v>
      </c>
      <c r="G8" s="441">
        <f>SUM(G4:G7)</f>
        <v>3528152.3019999997</v>
      </c>
      <c r="H8" s="441">
        <f t="shared" ref="H8:I8" si="4">SUM(H4:H7)</f>
        <v>30728.602999999999</v>
      </c>
      <c r="I8" s="441">
        <f t="shared" si="4"/>
        <v>378511.82</v>
      </c>
      <c r="K8" s="440" t="s">
        <v>864</v>
      </c>
      <c r="L8" s="441">
        <f>SUM(L4:L7)</f>
        <v>4659886.54</v>
      </c>
      <c r="M8" s="441">
        <f t="shared" ref="M8:N8" si="5">SUM(M4:M7)</f>
        <v>0</v>
      </c>
      <c r="N8" s="441">
        <f t="shared" si="5"/>
        <v>0</v>
      </c>
    </row>
    <row r="9" spans="1:17" ht="15.75" thickTop="1">
      <c r="A9" s="436" t="s">
        <v>899</v>
      </c>
      <c r="B9" s="437">
        <f>'Act 2.3.2 ILRI'!B49</f>
        <v>1245791.97</v>
      </c>
      <c r="C9" s="438"/>
      <c r="D9" s="438"/>
      <c r="E9" s="448"/>
      <c r="F9" s="442"/>
      <c r="L9" s="439"/>
      <c r="M9" s="439"/>
    </row>
    <row r="10" spans="1:17">
      <c r="A10" s="436" t="s">
        <v>900</v>
      </c>
      <c r="B10" s="437">
        <f>'Act 2.3.3 ILRI'!B49</f>
        <v>554132.94999999995</v>
      </c>
      <c r="C10" s="438"/>
      <c r="D10" s="438"/>
      <c r="E10" s="448"/>
      <c r="F10" s="442"/>
      <c r="K10" s="448" t="s">
        <v>905</v>
      </c>
    </row>
    <row r="11" spans="1:17">
      <c r="A11" s="436" t="s">
        <v>901</v>
      </c>
      <c r="B11" s="437">
        <f>'Act 2.3.4 ILRI'!B49</f>
        <v>161161.21</v>
      </c>
      <c r="C11" s="438"/>
      <c r="D11" s="438"/>
      <c r="K11" s="448" t="s">
        <v>906</v>
      </c>
      <c r="L11" s="439"/>
      <c r="M11" s="439"/>
    </row>
    <row r="12" spans="1:17">
      <c r="A12" s="436" t="s">
        <v>902</v>
      </c>
      <c r="B12" s="437">
        <f>'Act 2.3.5 ILRI'!B49</f>
        <v>0</v>
      </c>
      <c r="C12" s="438"/>
      <c r="D12" s="438"/>
      <c r="K12" s="448" t="s">
        <v>907</v>
      </c>
    </row>
    <row r="13" spans="1:17">
      <c r="A13" s="436" t="s">
        <v>903</v>
      </c>
      <c r="B13" s="437">
        <f>'Act 2.3.6 ILRI'!B49</f>
        <v>191879.06</v>
      </c>
      <c r="C13" s="438"/>
      <c r="D13" s="438"/>
      <c r="F13" s="439"/>
      <c r="G13" s="439"/>
      <c r="H13" s="439"/>
      <c r="I13" s="439"/>
    </row>
    <row r="14" spans="1:17">
      <c r="A14" s="436" t="s">
        <v>299</v>
      </c>
      <c r="B14" s="437">
        <f>'Act 2.4.1 ILRI'!B49</f>
        <v>268758.36</v>
      </c>
      <c r="C14" s="438"/>
      <c r="D14" s="438"/>
      <c r="F14" s="439"/>
      <c r="G14" s="439"/>
      <c r="H14" s="439"/>
      <c r="I14" s="439"/>
    </row>
    <row r="15" spans="1:17" ht="15.75" thickBot="1">
      <c r="A15" s="443" t="s">
        <v>864</v>
      </c>
      <c r="B15" s="441">
        <f>SUM(B4:B14)</f>
        <v>3528152.3020000001</v>
      </c>
      <c r="C15" s="441">
        <f>SUM(C4:C14)</f>
        <v>30728.602999999999</v>
      </c>
      <c r="D15" s="441">
        <f>SUM(D4:D14)</f>
        <v>378511.82</v>
      </c>
    </row>
    <row r="16" spans="1:17" ht="15.75" thickTop="1">
      <c r="A16" s="444" t="s">
        <v>894</v>
      </c>
      <c r="B16" s="445">
        <v>3508627</v>
      </c>
      <c r="C16" s="445">
        <v>30716</v>
      </c>
      <c r="D16" s="445">
        <v>379081</v>
      </c>
      <c r="L16" s="439"/>
      <c r="M16" s="439"/>
    </row>
    <row r="17" spans="1:4">
      <c r="A17" s="446" t="s">
        <v>895</v>
      </c>
      <c r="B17" s="447">
        <f>B16-B15</f>
        <v>-19525.302000000142</v>
      </c>
      <c r="C17" s="447">
        <f>C16-C15</f>
        <v>-12.602999999999156</v>
      </c>
      <c r="D17" s="447">
        <f>D16-D15</f>
        <v>569.17999999999302</v>
      </c>
    </row>
  </sheetData>
  <mergeCells count="3">
    <mergeCell ref="K1:N1"/>
    <mergeCell ref="A1:D1"/>
    <mergeCell ref="F1:I1"/>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B48"/>
  <sheetViews>
    <sheetView topLeftCell="F1" zoomScale="90" zoomScaleNormal="90" zoomScalePageLayoutView="90" workbookViewId="0">
      <pane ySplit="3" topLeftCell="A6" activePane="bottomLeft" state="frozen"/>
      <selection activeCell="L1" sqref="L1"/>
      <selection pane="bottomLeft" activeCell="G21" sqref="G21"/>
    </sheetView>
  </sheetViews>
  <sheetFormatPr defaultColWidth="12.42578125" defaultRowHeight="15"/>
  <cols>
    <col min="1" max="1" width="21.28515625" style="391" customWidth="1"/>
    <col min="2" max="2" width="25.140625" style="391" customWidth="1"/>
    <col min="3" max="3" width="33" style="391" customWidth="1"/>
    <col min="4" max="4" width="33.42578125" style="391" customWidth="1"/>
    <col min="5" max="5" width="31.42578125" style="391" customWidth="1"/>
    <col min="6" max="6" width="33.85546875" style="391" customWidth="1"/>
    <col min="7" max="7" width="83.85546875" style="391" customWidth="1"/>
    <col min="8" max="8" width="18.42578125" style="390" customWidth="1"/>
    <col min="9" max="9" width="59" style="391" customWidth="1"/>
    <col min="10" max="10" width="26.140625" style="391" customWidth="1"/>
    <col min="11" max="11" width="67" style="391" customWidth="1"/>
    <col min="12" max="13" width="44.140625" style="392" customWidth="1"/>
    <col min="14" max="14" width="50.42578125" style="391" customWidth="1"/>
    <col min="15" max="15" width="23.85546875" style="391" customWidth="1"/>
    <col min="16" max="16" width="21.42578125" style="391" customWidth="1"/>
    <col min="17" max="26" width="29.42578125" style="391" customWidth="1"/>
    <col min="27" max="27" width="19" style="391" customWidth="1"/>
    <col min="28" max="16384" width="12.42578125" style="391"/>
  </cols>
  <sheetData>
    <row r="1" spans="1:28">
      <c r="A1" s="552" t="s">
        <v>767</v>
      </c>
      <c r="B1" s="552"/>
      <c r="C1" s="552"/>
      <c r="D1" s="552"/>
      <c r="E1" s="552"/>
      <c r="J1" s="385"/>
      <c r="K1" s="385"/>
      <c r="L1" s="386"/>
      <c r="M1" s="386"/>
      <c r="N1" s="385"/>
      <c r="O1" s="385"/>
      <c r="P1" s="385"/>
      <c r="Q1" s="385"/>
      <c r="R1" s="544" t="s">
        <v>81</v>
      </c>
      <c r="S1" s="544"/>
      <c r="T1" s="544" t="s">
        <v>864</v>
      </c>
      <c r="U1" s="545" t="s">
        <v>88</v>
      </c>
      <c r="V1" s="545"/>
      <c r="W1" s="545" t="s">
        <v>864</v>
      </c>
      <c r="X1" s="543" t="s">
        <v>92</v>
      </c>
      <c r="Y1" s="543"/>
      <c r="Z1" s="543" t="s">
        <v>864</v>
      </c>
    </row>
    <row r="2" spans="1:28" ht="30">
      <c r="A2" s="428" t="s">
        <v>768</v>
      </c>
      <c r="B2" s="428" t="s">
        <v>769</v>
      </c>
      <c r="C2" s="428" t="s">
        <v>770</v>
      </c>
      <c r="D2" s="428" t="s">
        <v>771</v>
      </c>
      <c r="E2" s="428" t="s">
        <v>772</v>
      </c>
      <c r="F2" s="429" t="s">
        <v>773</v>
      </c>
      <c r="G2" s="430" t="s">
        <v>774</v>
      </c>
      <c r="H2" s="430" t="s">
        <v>49</v>
      </c>
      <c r="I2" s="431" t="s">
        <v>775</v>
      </c>
      <c r="J2" s="432" t="s">
        <v>776</v>
      </c>
      <c r="K2" s="432" t="s">
        <v>777</v>
      </c>
      <c r="L2" s="429" t="s">
        <v>778</v>
      </c>
      <c r="M2" s="429" t="s">
        <v>387</v>
      </c>
      <c r="N2" s="428" t="s">
        <v>779</v>
      </c>
      <c r="O2" s="553" t="s">
        <v>780</v>
      </c>
      <c r="P2" s="553"/>
      <c r="Q2" s="553"/>
      <c r="R2" s="388"/>
      <c r="S2" s="388"/>
      <c r="T2" s="544"/>
      <c r="U2" s="389"/>
      <c r="V2" s="389"/>
      <c r="W2" s="545"/>
      <c r="X2" s="387"/>
      <c r="Y2" s="387"/>
      <c r="Z2" s="543"/>
    </row>
    <row r="3" spans="1:28">
      <c r="A3" s="428"/>
      <c r="B3" s="428"/>
      <c r="C3" s="428"/>
      <c r="D3" s="428"/>
      <c r="E3" s="428"/>
      <c r="F3" s="429"/>
      <c r="G3" s="432"/>
      <c r="H3" s="432"/>
      <c r="I3" s="431"/>
      <c r="J3" s="432"/>
      <c r="K3" s="432"/>
      <c r="L3" s="429"/>
      <c r="M3" s="429"/>
      <c r="N3" s="428"/>
      <c r="O3" s="428" t="s">
        <v>762</v>
      </c>
      <c r="P3" s="428" t="s">
        <v>781</v>
      </c>
      <c r="Q3" s="428" t="s">
        <v>782</v>
      </c>
      <c r="R3" s="388" t="s">
        <v>865</v>
      </c>
      <c r="S3" s="388" t="s">
        <v>866</v>
      </c>
      <c r="T3" s="544"/>
      <c r="U3" s="389" t="s">
        <v>865</v>
      </c>
      <c r="V3" s="389" t="s">
        <v>866</v>
      </c>
      <c r="W3" s="545"/>
      <c r="X3" s="387" t="s">
        <v>865</v>
      </c>
      <c r="Y3" s="387" t="s">
        <v>866</v>
      </c>
      <c r="Z3" s="543"/>
    </row>
    <row r="4" spans="1:28">
      <c r="A4" s="542" t="s">
        <v>783</v>
      </c>
      <c r="B4" s="548" t="s">
        <v>72</v>
      </c>
      <c r="C4" s="542" t="s">
        <v>882</v>
      </c>
      <c r="D4" s="542" t="s">
        <v>784</v>
      </c>
      <c r="E4" s="542" t="s">
        <v>785</v>
      </c>
      <c r="F4" s="542" t="s">
        <v>422</v>
      </c>
      <c r="G4" s="393" t="s">
        <v>101</v>
      </c>
      <c r="H4" s="554" t="s">
        <v>102</v>
      </c>
      <c r="I4" s="393"/>
      <c r="J4" s="393"/>
      <c r="K4" s="385"/>
      <c r="L4" s="394"/>
      <c r="M4" s="555" t="s">
        <v>786</v>
      </c>
      <c r="N4" s="395"/>
      <c r="O4" s="394"/>
      <c r="P4" s="394"/>
      <c r="Q4" s="394"/>
      <c r="R4" s="546">
        <f>'Act 2.1.1 ILRI'!B49</f>
        <v>320275.33199999999</v>
      </c>
      <c r="S4" s="546"/>
      <c r="T4" s="546">
        <f>SUM(R4:S4)</f>
        <v>320275.33199999999</v>
      </c>
      <c r="U4" s="546"/>
      <c r="V4" s="546"/>
      <c r="W4" s="546">
        <f>SUM(U4:V4)</f>
        <v>0</v>
      </c>
      <c r="X4" s="546"/>
      <c r="Y4" s="546"/>
      <c r="Z4" s="546">
        <f>SUM(X4:Y4)</f>
        <v>0</v>
      </c>
      <c r="AA4" s="396"/>
    </row>
    <row r="5" spans="1:28" ht="60">
      <c r="A5" s="542"/>
      <c r="B5" s="548"/>
      <c r="C5" s="542"/>
      <c r="D5" s="542"/>
      <c r="E5" s="542"/>
      <c r="F5" s="542"/>
      <c r="G5" s="397" t="s">
        <v>787</v>
      </c>
      <c r="H5" s="554"/>
      <c r="I5" s="397" t="s">
        <v>681</v>
      </c>
      <c r="J5" s="397" t="s">
        <v>788</v>
      </c>
      <c r="K5" s="397" t="s">
        <v>789</v>
      </c>
      <c r="L5" s="397" t="s">
        <v>790</v>
      </c>
      <c r="M5" s="555"/>
      <c r="N5" s="398"/>
      <c r="O5" s="397" t="s">
        <v>686</v>
      </c>
      <c r="P5" s="394"/>
      <c r="Q5" s="394"/>
      <c r="R5" s="546"/>
      <c r="S5" s="546"/>
      <c r="T5" s="546"/>
      <c r="U5" s="546"/>
      <c r="V5" s="546"/>
      <c r="W5" s="546"/>
      <c r="X5" s="546"/>
      <c r="Y5" s="546"/>
      <c r="Z5" s="546"/>
      <c r="AA5" s="399"/>
      <c r="AB5" s="396"/>
    </row>
    <row r="6" spans="1:28" ht="45">
      <c r="A6" s="542"/>
      <c r="B6" s="548"/>
      <c r="C6" s="542"/>
      <c r="D6" s="542"/>
      <c r="E6" s="542"/>
      <c r="F6" s="542"/>
      <c r="G6" s="397" t="s">
        <v>791</v>
      </c>
      <c r="H6" s="554"/>
      <c r="I6" s="397" t="s">
        <v>792</v>
      </c>
      <c r="J6" s="397" t="s">
        <v>793</v>
      </c>
      <c r="K6" s="397" t="s">
        <v>794</v>
      </c>
      <c r="L6" s="397" t="s">
        <v>795</v>
      </c>
      <c r="M6" s="555"/>
      <c r="N6" s="398" t="s">
        <v>796</v>
      </c>
      <c r="O6" s="397" t="s">
        <v>686</v>
      </c>
      <c r="P6" s="386"/>
      <c r="Q6" s="386"/>
      <c r="R6" s="546"/>
      <c r="S6" s="546"/>
      <c r="T6" s="546"/>
      <c r="U6" s="546"/>
      <c r="V6" s="546"/>
      <c r="W6" s="546"/>
      <c r="X6" s="546"/>
      <c r="Y6" s="546"/>
      <c r="Z6" s="546"/>
      <c r="AA6" s="400"/>
    </row>
    <row r="7" spans="1:28">
      <c r="A7" s="542"/>
      <c r="B7" s="548"/>
      <c r="C7" s="542"/>
      <c r="D7" s="542"/>
      <c r="E7" s="542"/>
      <c r="F7" s="542" t="s">
        <v>423</v>
      </c>
      <c r="G7" s="393" t="s">
        <v>105</v>
      </c>
      <c r="H7" s="554" t="s">
        <v>106</v>
      </c>
      <c r="I7" s="393"/>
      <c r="J7" s="393"/>
      <c r="K7" s="397"/>
      <c r="L7" s="386"/>
      <c r="M7" s="555"/>
      <c r="N7" s="397"/>
      <c r="O7" s="398"/>
      <c r="P7" s="385"/>
      <c r="Q7" s="385"/>
      <c r="R7" s="547">
        <f>'Act 2.1.2 ILRI'!B49</f>
        <v>71283.42</v>
      </c>
      <c r="S7" s="547"/>
      <c r="T7" s="546">
        <f t="shared" ref="T7" si="0">SUM(R7:S7)</f>
        <v>71283.42</v>
      </c>
      <c r="U7" s="547"/>
      <c r="V7" s="547"/>
      <c r="W7" s="546">
        <f t="shared" ref="W7:W24" si="1">SUM(U7:V7)</f>
        <v>0</v>
      </c>
      <c r="X7" s="547"/>
      <c r="Y7" s="547"/>
      <c r="Z7" s="546">
        <f t="shared" ref="Z7:Z24" si="2">SUM(X7:Y7)</f>
        <v>0</v>
      </c>
      <c r="AA7" s="401"/>
    </row>
    <row r="8" spans="1:28" ht="45">
      <c r="A8" s="542"/>
      <c r="B8" s="548"/>
      <c r="C8" s="542"/>
      <c r="D8" s="542"/>
      <c r="E8" s="542"/>
      <c r="F8" s="542"/>
      <c r="G8" s="397" t="s">
        <v>797</v>
      </c>
      <c r="H8" s="554"/>
      <c r="I8" s="397" t="s">
        <v>684</v>
      </c>
      <c r="J8" s="397" t="s">
        <v>798</v>
      </c>
      <c r="K8" s="397" t="s">
        <v>799</v>
      </c>
      <c r="L8" s="397" t="s">
        <v>800</v>
      </c>
      <c r="M8" s="555"/>
      <c r="N8" s="398" t="s">
        <v>801</v>
      </c>
      <c r="O8" s="398" t="s">
        <v>686</v>
      </c>
      <c r="P8" s="385" t="s">
        <v>686</v>
      </c>
      <c r="Q8" s="385" t="s">
        <v>802</v>
      </c>
      <c r="R8" s="547"/>
      <c r="S8" s="547"/>
      <c r="T8" s="546"/>
      <c r="U8" s="547"/>
      <c r="V8" s="547"/>
      <c r="W8" s="546"/>
      <c r="X8" s="547"/>
      <c r="Y8" s="547"/>
      <c r="Z8" s="546"/>
      <c r="AA8" s="400"/>
    </row>
    <row r="9" spans="1:28">
      <c r="A9" s="411"/>
      <c r="B9" s="423"/>
      <c r="C9" s="411"/>
      <c r="D9" s="411"/>
      <c r="E9" s="411"/>
      <c r="F9" s="411"/>
      <c r="G9" s="412"/>
      <c r="H9" s="413"/>
      <c r="I9" s="412"/>
      <c r="J9" s="412"/>
      <c r="K9" s="412"/>
      <c r="L9" s="412"/>
      <c r="M9" s="412"/>
      <c r="N9" s="414"/>
      <c r="O9" s="414"/>
      <c r="P9" s="415"/>
      <c r="Q9" s="425" t="s">
        <v>887</v>
      </c>
      <c r="R9" s="416">
        <f>SUM(R4:R8)</f>
        <v>391558.75199999998</v>
      </c>
      <c r="S9" s="416">
        <f t="shared" ref="S9:Z9" si="3">SUM(S4:S8)</f>
        <v>0</v>
      </c>
      <c r="T9" s="416">
        <f t="shared" si="3"/>
        <v>391558.75199999998</v>
      </c>
      <c r="U9" s="416">
        <f t="shared" si="3"/>
        <v>0</v>
      </c>
      <c r="V9" s="416">
        <f t="shared" si="3"/>
        <v>0</v>
      </c>
      <c r="W9" s="416">
        <f t="shared" si="3"/>
        <v>0</v>
      </c>
      <c r="X9" s="416">
        <f t="shared" si="3"/>
        <v>0</v>
      </c>
      <c r="Y9" s="416">
        <f t="shared" si="3"/>
        <v>0</v>
      </c>
      <c r="Z9" s="416">
        <f t="shared" si="3"/>
        <v>0</v>
      </c>
      <c r="AA9" s="400"/>
    </row>
    <row r="10" spans="1:28" ht="150">
      <c r="A10" s="542" t="s">
        <v>803</v>
      </c>
      <c r="B10" s="548" t="s">
        <v>75</v>
      </c>
      <c r="C10" s="542" t="s">
        <v>883</v>
      </c>
      <c r="D10" s="542" t="s">
        <v>804</v>
      </c>
      <c r="E10" s="542" t="s">
        <v>805</v>
      </c>
      <c r="F10" s="386" t="s">
        <v>424</v>
      </c>
      <c r="G10" s="402" t="s">
        <v>872</v>
      </c>
      <c r="H10" s="556" t="s">
        <v>109</v>
      </c>
      <c r="I10" s="402" t="s">
        <v>692</v>
      </c>
      <c r="J10" s="402" t="s">
        <v>806</v>
      </c>
      <c r="K10" s="402" t="s">
        <v>807</v>
      </c>
      <c r="L10" s="386" t="s">
        <v>808</v>
      </c>
      <c r="M10" s="386" t="s">
        <v>809</v>
      </c>
      <c r="N10" s="398" t="s">
        <v>810</v>
      </c>
      <c r="O10" s="397" t="s">
        <v>194</v>
      </c>
      <c r="P10" s="394"/>
      <c r="Q10" s="394"/>
      <c r="R10" s="546">
        <f>'Act 2.2.1 ILRI'!B49</f>
        <v>360750.78</v>
      </c>
      <c r="S10" s="546">
        <f>'Act 2.2.1 ILRI'!C49+'Act 2.2.1 ILRI'!D49</f>
        <v>124067.05</v>
      </c>
      <c r="T10" s="546">
        <f t="shared" ref="T10:T22" si="4">SUM(R10:S10)</f>
        <v>484817.83</v>
      </c>
      <c r="U10" s="546">
        <f>'Act 2.2.1 ICARDA'!B49</f>
        <v>30728.602999999999</v>
      </c>
      <c r="V10" s="546"/>
      <c r="W10" s="546">
        <f t="shared" si="1"/>
        <v>30728.602999999999</v>
      </c>
      <c r="X10" s="546">
        <f>'Act 2.2.1 SLU'!B49</f>
        <v>302809.45600000001</v>
      </c>
      <c r="Y10" s="546"/>
      <c r="Z10" s="546">
        <f t="shared" si="2"/>
        <v>302809.45600000001</v>
      </c>
      <c r="AA10" s="403"/>
    </row>
    <row r="11" spans="1:28" ht="30">
      <c r="A11" s="542"/>
      <c r="B11" s="548"/>
      <c r="C11" s="542"/>
      <c r="D11" s="542"/>
      <c r="E11" s="542"/>
      <c r="F11" s="386" t="s">
        <v>811</v>
      </c>
      <c r="G11" s="402"/>
      <c r="H11" s="556"/>
      <c r="I11" s="402"/>
      <c r="J11" s="402"/>
      <c r="K11" s="402"/>
      <c r="L11" s="397"/>
      <c r="M11" s="397"/>
      <c r="N11" s="398" t="s">
        <v>812</v>
      </c>
      <c r="O11" s="397" t="s">
        <v>686</v>
      </c>
      <c r="P11" s="394"/>
      <c r="Q11" s="394"/>
      <c r="R11" s="546"/>
      <c r="S11" s="546"/>
      <c r="T11" s="546"/>
      <c r="U11" s="546"/>
      <c r="V11" s="546"/>
      <c r="W11" s="546"/>
      <c r="X11" s="546"/>
      <c r="Y11" s="546"/>
      <c r="Z11" s="546"/>
    </row>
    <row r="12" spans="1:28" ht="60">
      <c r="A12" s="542"/>
      <c r="B12" s="548"/>
      <c r="C12" s="542"/>
      <c r="D12" s="542"/>
      <c r="E12" s="542"/>
      <c r="F12" s="386" t="s">
        <v>813</v>
      </c>
      <c r="G12" s="402" t="s">
        <v>873</v>
      </c>
      <c r="H12" s="556" t="s">
        <v>867</v>
      </c>
      <c r="I12" s="402" t="s">
        <v>683</v>
      </c>
      <c r="J12" s="402" t="s">
        <v>814</v>
      </c>
      <c r="K12" s="402" t="s">
        <v>815</v>
      </c>
      <c r="L12" s="397" t="s">
        <v>814</v>
      </c>
      <c r="M12" s="397"/>
      <c r="N12" s="398" t="s">
        <v>812</v>
      </c>
      <c r="O12" s="397" t="s">
        <v>686</v>
      </c>
      <c r="P12" s="394"/>
      <c r="Q12" s="394"/>
      <c r="R12" s="546">
        <f>'Act 2.2.4 ILRI'!B49</f>
        <v>114710.31</v>
      </c>
      <c r="S12" s="546"/>
      <c r="T12" s="546">
        <f t="shared" si="4"/>
        <v>114710.31</v>
      </c>
      <c r="U12" s="546"/>
      <c r="V12" s="546"/>
      <c r="W12" s="546">
        <f t="shared" si="1"/>
        <v>0</v>
      </c>
      <c r="X12" s="546">
        <f>' Act 2.2.2.SLU'!B49</f>
        <v>75702.364000000001</v>
      </c>
      <c r="Y12" s="546"/>
      <c r="Z12" s="546">
        <f t="shared" si="2"/>
        <v>75702.364000000001</v>
      </c>
    </row>
    <row r="13" spans="1:28" ht="30">
      <c r="A13" s="542"/>
      <c r="B13" s="548"/>
      <c r="C13" s="542"/>
      <c r="D13" s="542"/>
      <c r="E13" s="542"/>
      <c r="F13" s="386" t="s">
        <v>425</v>
      </c>
      <c r="G13" s="393"/>
      <c r="H13" s="556"/>
      <c r="I13" s="385"/>
      <c r="J13" s="398"/>
      <c r="K13" s="404"/>
      <c r="L13" s="397"/>
      <c r="M13" s="397"/>
      <c r="N13" s="398" t="s">
        <v>816</v>
      </c>
      <c r="O13" s="397" t="s">
        <v>686</v>
      </c>
      <c r="P13" s="394"/>
      <c r="Q13" s="394"/>
      <c r="R13" s="546"/>
      <c r="S13" s="546"/>
      <c r="T13" s="546"/>
      <c r="U13" s="546"/>
      <c r="V13" s="546"/>
      <c r="W13" s="546"/>
      <c r="X13" s="546"/>
      <c r="Y13" s="546"/>
      <c r="Z13" s="546"/>
    </row>
    <row r="14" spans="1:28">
      <c r="A14" s="411"/>
      <c r="B14" s="423"/>
      <c r="C14" s="411"/>
      <c r="D14" s="411"/>
      <c r="E14" s="411"/>
      <c r="F14" s="417"/>
      <c r="G14" s="413"/>
      <c r="H14" s="413"/>
      <c r="I14" s="415"/>
      <c r="J14" s="414"/>
      <c r="K14" s="418"/>
      <c r="L14" s="412"/>
      <c r="M14" s="412"/>
      <c r="N14" s="414"/>
      <c r="O14" s="412"/>
      <c r="P14" s="419"/>
      <c r="Q14" s="413" t="s">
        <v>886</v>
      </c>
      <c r="R14" s="420">
        <f>SUM(R10:R13)</f>
        <v>475461.09</v>
      </c>
      <c r="S14" s="420">
        <f t="shared" ref="S14:Z14" si="5">SUM(S10:S13)</f>
        <v>124067.05</v>
      </c>
      <c r="T14" s="420">
        <f t="shared" si="5"/>
        <v>599528.14</v>
      </c>
      <c r="U14" s="420">
        <f t="shared" si="5"/>
        <v>30728.602999999999</v>
      </c>
      <c r="V14" s="420">
        <f t="shared" si="5"/>
        <v>0</v>
      </c>
      <c r="W14" s="420">
        <f t="shared" si="5"/>
        <v>30728.602999999999</v>
      </c>
      <c r="X14" s="420">
        <f t="shared" si="5"/>
        <v>378511.82</v>
      </c>
      <c r="Y14" s="420">
        <f t="shared" si="5"/>
        <v>0</v>
      </c>
      <c r="Z14" s="420">
        <f t="shared" si="5"/>
        <v>378511.82</v>
      </c>
    </row>
    <row r="15" spans="1:28">
      <c r="A15" s="542" t="s">
        <v>817</v>
      </c>
      <c r="B15" s="548" t="s">
        <v>79</v>
      </c>
      <c r="C15" s="557" t="s">
        <v>884</v>
      </c>
      <c r="D15" s="549" t="s">
        <v>818</v>
      </c>
      <c r="E15" s="550" t="s">
        <v>819</v>
      </c>
      <c r="F15" s="550" t="s">
        <v>426</v>
      </c>
      <c r="G15" s="393" t="s">
        <v>228</v>
      </c>
      <c r="H15" s="554" t="s">
        <v>121</v>
      </c>
      <c r="I15" s="398"/>
      <c r="J15" s="398"/>
      <c r="K15" s="398"/>
      <c r="L15" s="397"/>
      <c r="M15" s="397" t="s">
        <v>820</v>
      </c>
      <c r="N15" s="398"/>
      <c r="O15" s="398"/>
      <c r="P15" s="385"/>
      <c r="Q15" s="385"/>
      <c r="R15" s="547">
        <f>'Act 2.3.1 ILRI'!B49</f>
        <v>239408.91</v>
      </c>
      <c r="S15" s="547"/>
      <c r="T15" s="546">
        <f t="shared" si="4"/>
        <v>239408.91</v>
      </c>
      <c r="U15" s="547"/>
      <c r="V15" s="547"/>
      <c r="W15" s="546">
        <f t="shared" si="1"/>
        <v>0</v>
      </c>
      <c r="X15" s="547"/>
      <c r="Y15" s="547"/>
      <c r="Z15" s="546">
        <f t="shared" si="2"/>
        <v>0</v>
      </c>
      <c r="AA15" s="403"/>
    </row>
    <row r="16" spans="1:28" ht="45">
      <c r="A16" s="542"/>
      <c r="B16" s="548"/>
      <c r="C16" s="558"/>
      <c r="D16" s="549"/>
      <c r="E16" s="550"/>
      <c r="F16" s="550"/>
      <c r="G16" s="397" t="s">
        <v>821</v>
      </c>
      <c r="H16" s="554"/>
      <c r="I16" s="397" t="s">
        <v>685</v>
      </c>
      <c r="J16" s="397" t="s">
        <v>822</v>
      </c>
      <c r="K16" s="395" t="s">
        <v>823</v>
      </c>
      <c r="L16" s="385"/>
      <c r="M16" s="385"/>
      <c r="N16" s="397" t="s">
        <v>824</v>
      </c>
      <c r="O16" s="398" t="s">
        <v>194</v>
      </c>
      <c r="P16" s="398" t="s">
        <v>195</v>
      </c>
      <c r="Q16" s="398" t="s">
        <v>825</v>
      </c>
      <c r="R16" s="547"/>
      <c r="S16" s="547"/>
      <c r="T16" s="546"/>
      <c r="U16" s="547"/>
      <c r="V16" s="547"/>
      <c r="W16" s="546"/>
      <c r="X16" s="547"/>
      <c r="Y16" s="547"/>
      <c r="Z16" s="546"/>
      <c r="AA16" s="403"/>
    </row>
    <row r="17" spans="1:27" ht="60">
      <c r="A17" s="542"/>
      <c r="B17" s="548"/>
      <c r="C17" s="558"/>
      <c r="D17" s="549"/>
      <c r="E17" s="550"/>
      <c r="F17" s="550"/>
      <c r="G17" s="397" t="s">
        <v>826</v>
      </c>
      <c r="H17" s="554"/>
      <c r="I17" s="397" t="s">
        <v>687</v>
      </c>
      <c r="J17" s="397" t="s">
        <v>827</v>
      </c>
      <c r="K17" s="395" t="s">
        <v>823</v>
      </c>
      <c r="L17" s="385"/>
      <c r="M17" s="385"/>
      <c r="N17" s="398" t="s">
        <v>81</v>
      </c>
      <c r="O17" s="397" t="s">
        <v>828</v>
      </c>
      <c r="P17" s="397" t="s">
        <v>195</v>
      </c>
      <c r="Q17" s="397" t="s">
        <v>195</v>
      </c>
      <c r="R17" s="547"/>
      <c r="S17" s="547"/>
      <c r="T17" s="546"/>
      <c r="U17" s="547"/>
      <c r="V17" s="547"/>
      <c r="W17" s="546"/>
      <c r="X17" s="547"/>
      <c r="Y17" s="547"/>
      <c r="Z17" s="546"/>
      <c r="AA17" s="403"/>
    </row>
    <row r="18" spans="1:27" ht="120">
      <c r="A18" s="542"/>
      <c r="B18" s="548"/>
      <c r="C18" s="558"/>
      <c r="D18" s="550"/>
      <c r="E18" s="550"/>
      <c r="F18" s="551" t="s">
        <v>427</v>
      </c>
      <c r="G18" s="393" t="s">
        <v>230</v>
      </c>
      <c r="H18" s="393" t="s">
        <v>124</v>
      </c>
      <c r="I18" s="397" t="s">
        <v>874</v>
      </c>
      <c r="J18" s="397" t="s">
        <v>822</v>
      </c>
      <c r="K18" s="395" t="s">
        <v>823</v>
      </c>
      <c r="L18" s="397"/>
      <c r="M18" s="397"/>
      <c r="N18" s="397" t="s">
        <v>829</v>
      </c>
      <c r="O18" s="398" t="s">
        <v>194</v>
      </c>
      <c r="P18" s="398" t="s">
        <v>830</v>
      </c>
      <c r="Q18" s="398" t="s">
        <v>831</v>
      </c>
      <c r="R18" s="409">
        <f>'Act 2.3.2 ILRI'!B49</f>
        <v>1245791.97</v>
      </c>
      <c r="S18" s="409">
        <f>'Act 2.3.2 ILRI'!C49+'Act 2.3.2 ILRI'!D49+'Act 2.3.2 ILRI'!E49</f>
        <v>4000859.35</v>
      </c>
      <c r="T18" s="410">
        <f t="shared" si="4"/>
        <v>5246651.32</v>
      </c>
      <c r="U18" s="409"/>
      <c r="V18" s="409"/>
      <c r="W18" s="410">
        <f t="shared" si="1"/>
        <v>0</v>
      </c>
      <c r="X18" s="409"/>
      <c r="Y18" s="409"/>
      <c r="Z18" s="410">
        <f t="shared" si="2"/>
        <v>0</v>
      </c>
    </row>
    <row r="19" spans="1:27" ht="45">
      <c r="A19" s="542"/>
      <c r="B19" s="548"/>
      <c r="C19" s="558"/>
      <c r="D19" s="550"/>
      <c r="E19" s="550"/>
      <c r="F19" s="551"/>
      <c r="G19" s="393" t="s">
        <v>231</v>
      </c>
      <c r="H19" s="393" t="s">
        <v>127</v>
      </c>
      <c r="I19" s="397" t="s">
        <v>875</v>
      </c>
      <c r="J19" s="397" t="s">
        <v>822</v>
      </c>
      <c r="K19" s="397"/>
      <c r="L19" s="397"/>
      <c r="M19" s="397"/>
      <c r="N19" s="397" t="s">
        <v>824</v>
      </c>
      <c r="O19" s="398" t="s">
        <v>194</v>
      </c>
      <c r="P19" s="398" t="s">
        <v>195</v>
      </c>
      <c r="Q19" s="397" t="s">
        <v>832</v>
      </c>
      <c r="R19" s="410">
        <f>'Act 2.3.3 ILRI'!B49</f>
        <v>554132.94999999995</v>
      </c>
      <c r="S19" s="410">
        <f>'Act 2.3.3 ILRI'!C49+'Act 2.3.3 ILRI'!D49+'Act 2.3.3 ILRI'!E49</f>
        <v>211719.35</v>
      </c>
      <c r="T19" s="410">
        <f t="shared" si="4"/>
        <v>765852.29999999993</v>
      </c>
      <c r="U19" s="410"/>
      <c r="V19" s="410"/>
      <c r="W19" s="410">
        <f t="shared" si="1"/>
        <v>0</v>
      </c>
      <c r="X19" s="410"/>
      <c r="Y19" s="410"/>
      <c r="Z19" s="410">
        <f t="shared" si="2"/>
        <v>0</v>
      </c>
    </row>
    <row r="20" spans="1:27" ht="60">
      <c r="A20" s="542"/>
      <c r="B20" s="548"/>
      <c r="C20" s="558"/>
      <c r="D20" s="550"/>
      <c r="E20" s="550"/>
      <c r="F20" s="551"/>
      <c r="G20" s="393" t="s">
        <v>232</v>
      </c>
      <c r="H20" s="393" t="s">
        <v>130</v>
      </c>
      <c r="I20" s="397" t="s">
        <v>876</v>
      </c>
      <c r="J20" s="397" t="s">
        <v>827</v>
      </c>
      <c r="K20" s="397"/>
      <c r="L20" s="397"/>
      <c r="M20" s="397"/>
      <c r="N20" s="397" t="s">
        <v>833</v>
      </c>
      <c r="O20" s="398" t="s">
        <v>194</v>
      </c>
      <c r="P20" s="398" t="s">
        <v>195</v>
      </c>
      <c r="Q20" s="398" t="s">
        <v>834</v>
      </c>
      <c r="R20" s="409">
        <f>'Act 2.3.4 ILRI'!B49</f>
        <v>161161.21</v>
      </c>
      <c r="S20" s="409">
        <f>'Act 2.3.4 ILRI'!C49</f>
        <v>158070.95000000001</v>
      </c>
      <c r="T20" s="410">
        <f t="shared" si="4"/>
        <v>319232.16000000003</v>
      </c>
      <c r="U20" s="409"/>
      <c r="V20" s="409"/>
      <c r="W20" s="410">
        <f t="shared" si="1"/>
        <v>0</v>
      </c>
      <c r="X20" s="409"/>
      <c r="Y20" s="409"/>
      <c r="Z20" s="410">
        <f t="shared" si="2"/>
        <v>0</v>
      </c>
    </row>
    <row r="21" spans="1:27" ht="60">
      <c r="A21" s="542"/>
      <c r="B21" s="548"/>
      <c r="C21" s="558"/>
      <c r="D21" s="550"/>
      <c r="E21" s="550"/>
      <c r="F21" s="551"/>
      <c r="G21" s="393" t="s">
        <v>233</v>
      </c>
      <c r="H21" s="393" t="s">
        <v>133</v>
      </c>
      <c r="I21" s="397" t="s">
        <v>877</v>
      </c>
      <c r="J21" s="397" t="s">
        <v>835</v>
      </c>
      <c r="K21" s="398"/>
      <c r="L21" s="397"/>
      <c r="M21" s="397"/>
      <c r="N21" s="397" t="s">
        <v>836</v>
      </c>
      <c r="O21" s="398" t="s">
        <v>194</v>
      </c>
      <c r="P21" s="398" t="s">
        <v>837</v>
      </c>
      <c r="Q21" s="398"/>
      <c r="R21" s="409"/>
      <c r="S21" s="409"/>
      <c r="T21" s="410">
        <f t="shared" si="4"/>
        <v>0</v>
      </c>
      <c r="U21" s="409"/>
      <c r="V21" s="409"/>
      <c r="W21" s="410">
        <f t="shared" si="1"/>
        <v>0</v>
      </c>
      <c r="X21" s="409"/>
      <c r="Y21" s="409"/>
      <c r="Z21" s="410">
        <f t="shared" si="2"/>
        <v>0</v>
      </c>
    </row>
    <row r="22" spans="1:27" ht="45">
      <c r="A22" s="542"/>
      <c r="B22" s="548"/>
      <c r="C22" s="558"/>
      <c r="D22" s="550"/>
      <c r="E22" s="550"/>
      <c r="F22" s="551"/>
      <c r="G22" s="393" t="s">
        <v>234</v>
      </c>
      <c r="H22" s="393" t="s">
        <v>136</v>
      </c>
      <c r="I22" s="397" t="s">
        <v>878</v>
      </c>
      <c r="J22" s="397" t="s">
        <v>838</v>
      </c>
      <c r="K22" s="398"/>
      <c r="L22" s="397"/>
      <c r="M22" s="397"/>
      <c r="N22" s="397" t="s">
        <v>839</v>
      </c>
      <c r="O22" s="398" t="s">
        <v>194</v>
      </c>
      <c r="P22" s="398" t="s">
        <v>195</v>
      </c>
      <c r="Q22" s="397"/>
      <c r="R22" s="410">
        <f>'Act 2.3.6 ILRI'!B49</f>
        <v>191879.06</v>
      </c>
      <c r="S22" s="410">
        <f>'Act 2.3.6 ILRI'!C49</f>
        <v>165169.84</v>
      </c>
      <c r="T22" s="410">
        <f t="shared" si="4"/>
        <v>357048.9</v>
      </c>
      <c r="U22" s="410"/>
      <c r="V22" s="410"/>
      <c r="W22" s="410">
        <f t="shared" si="1"/>
        <v>0</v>
      </c>
      <c r="X22" s="410"/>
      <c r="Y22" s="410"/>
      <c r="Z22" s="410">
        <f t="shared" si="2"/>
        <v>0</v>
      </c>
    </row>
    <row r="23" spans="1:27">
      <c r="A23" s="411"/>
      <c r="B23" s="423"/>
      <c r="C23" s="417"/>
      <c r="D23" s="421"/>
      <c r="E23" s="421"/>
      <c r="F23" s="422"/>
      <c r="G23" s="413"/>
      <c r="H23" s="413"/>
      <c r="I23" s="412"/>
      <c r="J23" s="412"/>
      <c r="K23" s="414"/>
      <c r="L23" s="412"/>
      <c r="M23" s="412"/>
      <c r="N23" s="412"/>
      <c r="O23" s="414"/>
      <c r="P23" s="414"/>
      <c r="Q23" s="413" t="s">
        <v>888</v>
      </c>
      <c r="R23" s="420">
        <f>SUM(R15:R22)</f>
        <v>2392374.1</v>
      </c>
      <c r="S23" s="420">
        <f t="shared" ref="S23:Z23" si="6">SUM(S15:S22)</f>
        <v>4535819.49</v>
      </c>
      <c r="T23" s="420">
        <f t="shared" si="6"/>
        <v>6928193.5900000008</v>
      </c>
      <c r="U23" s="420">
        <f t="shared" si="6"/>
        <v>0</v>
      </c>
      <c r="V23" s="420">
        <f t="shared" si="6"/>
        <v>0</v>
      </c>
      <c r="W23" s="420">
        <f t="shared" si="6"/>
        <v>0</v>
      </c>
      <c r="X23" s="420">
        <f t="shared" si="6"/>
        <v>0</v>
      </c>
      <c r="Y23" s="420">
        <f t="shared" si="6"/>
        <v>0</v>
      </c>
      <c r="Z23" s="420">
        <f t="shared" si="6"/>
        <v>0</v>
      </c>
    </row>
    <row r="24" spans="1:27">
      <c r="A24" s="542" t="s">
        <v>840</v>
      </c>
      <c r="B24" s="548" t="s">
        <v>83</v>
      </c>
      <c r="C24" s="542" t="s">
        <v>885</v>
      </c>
      <c r="D24" s="542" t="s">
        <v>879</v>
      </c>
      <c r="E24" s="542" t="s">
        <v>841</v>
      </c>
      <c r="F24" s="542" t="s">
        <v>428</v>
      </c>
      <c r="G24" s="405" t="s">
        <v>881</v>
      </c>
      <c r="H24" s="559" t="s">
        <v>138</v>
      </c>
      <c r="I24" s="405"/>
      <c r="J24" s="405"/>
      <c r="K24" s="405"/>
      <c r="L24" s="386"/>
      <c r="M24" s="386" t="s">
        <v>842</v>
      </c>
      <c r="N24" s="385" t="s">
        <v>81</v>
      </c>
      <c r="O24" s="386"/>
      <c r="P24" s="386"/>
      <c r="Q24" s="386"/>
      <c r="R24" s="546">
        <f>'Act 2.4.1 ILRI'!B49</f>
        <v>268758.36</v>
      </c>
      <c r="S24" s="546"/>
      <c r="T24" s="546">
        <f>SUM(R24:S24)</f>
        <v>268758.36</v>
      </c>
      <c r="U24" s="546"/>
      <c r="V24" s="546"/>
      <c r="W24" s="546">
        <f t="shared" si="1"/>
        <v>0</v>
      </c>
      <c r="X24" s="546"/>
      <c r="Y24" s="546"/>
      <c r="Z24" s="546">
        <f t="shared" si="2"/>
        <v>0</v>
      </c>
      <c r="AA24" s="403"/>
    </row>
    <row r="25" spans="1:27" ht="75">
      <c r="A25" s="542"/>
      <c r="B25" s="548"/>
      <c r="C25" s="542"/>
      <c r="D25" s="542"/>
      <c r="E25" s="542"/>
      <c r="F25" s="542"/>
      <c r="G25" s="427" t="s">
        <v>880</v>
      </c>
      <c r="H25" s="559"/>
      <c r="I25" s="386" t="s">
        <v>688</v>
      </c>
      <c r="J25" s="386" t="s">
        <v>843</v>
      </c>
      <c r="K25" s="386" t="s">
        <v>844</v>
      </c>
      <c r="L25" s="386" t="s">
        <v>843</v>
      </c>
      <c r="M25" s="386"/>
      <c r="N25" s="385" t="s">
        <v>845</v>
      </c>
      <c r="O25" s="386" t="s">
        <v>686</v>
      </c>
      <c r="P25" s="386"/>
      <c r="Q25" s="386" t="s">
        <v>846</v>
      </c>
      <c r="R25" s="546"/>
      <c r="S25" s="546"/>
      <c r="T25" s="546"/>
      <c r="U25" s="546"/>
      <c r="V25" s="546"/>
      <c r="W25" s="546"/>
      <c r="X25" s="546"/>
      <c r="Y25" s="546"/>
      <c r="Z25" s="546"/>
      <c r="AA25" s="406"/>
    </row>
    <row r="26" spans="1:27" ht="45">
      <c r="A26" s="542"/>
      <c r="B26" s="548"/>
      <c r="C26" s="542"/>
      <c r="D26" s="542"/>
      <c r="E26" s="542"/>
      <c r="F26" s="542"/>
      <c r="G26" s="386" t="s">
        <v>847</v>
      </c>
      <c r="H26" s="559"/>
      <c r="I26" s="386" t="s">
        <v>848</v>
      </c>
      <c r="J26" s="385" t="s">
        <v>849</v>
      </c>
      <c r="K26" s="386" t="s">
        <v>848</v>
      </c>
      <c r="L26" s="385" t="s">
        <v>849</v>
      </c>
      <c r="M26" s="385"/>
      <c r="N26" s="407" t="s">
        <v>850</v>
      </c>
      <c r="O26" s="386" t="s">
        <v>686</v>
      </c>
      <c r="P26" s="386"/>
      <c r="Q26" s="386" t="s">
        <v>851</v>
      </c>
      <c r="R26" s="546"/>
      <c r="S26" s="546"/>
      <c r="T26" s="546"/>
      <c r="U26" s="546"/>
      <c r="V26" s="546"/>
      <c r="W26" s="546"/>
      <c r="X26" s="546"/>
      <c r="Y26" s="546"/>
      <c r="Z26" s="546"/>
      <c r="AA26" s="406"/>
    </row>
    <row r="27" spans="1:27" ht="30">
      <c r="A27" s="542"/>
      <c r="B27" s="548"/>
      <c r="C27" s="542"/>
      <c r="D27" s="542"/>
      <c r="E27" s="542"/>
      <c r="F27" s="542"/>
      <c r="G27" s="386" t="s">
        <v>852</v>
      </c>
      <c r="H27" s="559"/>
      <c r="I27" s="386" t="s">
        <v>689</v>
      </c>
      <c r="J27" s="385" t="s">
        <v>853</v>
      </c>
      <c r="K27" s="385" t="s">
        <v>854</v>
      </c>
      <c r="L27" s="385" t="s">
        <v>853</v>
      </c>
      <c r="M27" s="385"/>
      <c r="N27" s="385" t="s">
        <v>855</v>
      </c>
      <c r="O27" s="385"/>
      <c r="P27" s="385"/>
      <c r="Q27" s="386" t="s">
        <v>856</v>
      </c>
      <c r="R27" s="546"/>
      <c r="S27" s="546"/>
      <c r="T27" s="546"/>
      <c r="U27" s="546"/>
      <c r="V27" s="546"/>
      <c r="W27" s="546"/>
      <c r="X27" s="546"/>
      <c r="Y27" s="546"/>
      <c r="Z27" s="546"/>
      <c r="AA27" s="406"/>
    </row>
    <row r="28" spans="1:27" ht="30">
      <c r="A28" s="542"/>
      <c r="B28" s="548"/>
      <c r="C28" s="542"/>
      <c r="D28" s="542"/>
      <c r="E28" s="542"/>
      <c r="F28" s="542"/>
      <c r="G28" s="386" t="s">
        <v>857</v>
      </c>
      <c r="H28" s="559"/>
      <c r="I28" s="386" t="s">
        <v>690</v>
      </c>
      <c r="J28" s="385" t="s">
        <v>858</v>
      </c>
      <c r="K28" s="386" t="s">
        <v>859</v>
      </c>
      <c r="L28" s="385" t="s">
        <v>858</v>
      </c>
      <c r="M28" s="385"/>
      <c r="N28" s="386" t="s">
        <v>860</v>
      </c>
      <c r="O28" s="385"/>
      <c r="P28" s="385"/>
      <c r="Q28" s="386" t="s">
        <v>856</v>
      </c>
      <c r="R28" s="546"/>
      <c r="S28" s="546"/>
      <c r="T28" s="546"/>
      <c r="U28" s="546"/>
      <c r="V28" s="546"/>
      <c r="W28" s="546"/>
      <c r="X28" s="546"/>
      <c r="Y28" s="546"/>
      <c r="Z28" s="546"/>
      <c r="AA28" s="406"/>
    </row>
    <row r="29" spans="1:27" ht="30">
      <c r="A29" s="542"/>
      <c r="B29" s="548"/>
      <c r="C29" s="542"/>
      <c r="D29" s="542"/>
      <c r="E29" s="542"/>
      <c r="F29" s="542"/>
      <c r="G29" s="386" t="s">
        <v>861</v>
      </c>
      <c r="H29" s="559"/>
      <c r="I29" s="386" t="s">
        <v>691</v>
      </c>
      <c r="J29" s="385" t="s">
        <v>862</v>
      </c>
      <c r="K29" s="386" t="s">
        <v>863</v>
      </c>
      <c r="L29" s="385" t="s">
        <v>862</v>
      </c>
      <c r="M29" s="385"/>
      <c r="N29" s="385"/>
      <c r="O29" s="385"/>
      <c r="P29" s="385"/>
      <c r="Q29" s="385"/>
      <c r="R29" s="546"/>
      <c r="S29" s="546"/>
      <c r="T29" s="546"/>
      <c r="U29" s="546"/>
      <c r="V29" s="546"/>
      <c r="W29" s="546"/>
      <c r="X29" s="546"/>
      <c r="Y29" s="546"/>
      <c r="Z29" s="546"/>
      <c r="AA29" s="406"/>
    </row>
    <row r="30" spans="1:27">
      <c r="A30" s="411"/>
      <c r="B30" s="423"/>
      <c r="C30" s="411"/>
      <c r="D30" s="411"/>
      <c r="E30" s="411"/>
      <c r="F30" s="411"/>
      <c r="G30" s="417"/>
      <c r="H30" s="424"/>
      <c r="I30" s="417"/>
      <c r="J30" s="415"/>
      <c r="K30" s="417"/>
      <c r="L30" s="415"/>
      <c r="M30" s="415"/>
      <c r="N30" s="415"/>
      <c r="O30" s="415"/>
      <c r="P30" s="415"/>
      <c r="Q30" s="425" t="s">
        <v>889</v>
      </c>
      <c r="R30" s="416">
        <f>SUM(R24:R29)</f>
        <v>268758.36</v>
      </c>
      <c r="S30" s="416">
        <f t="shared" ref="S30:Z30" si="7">SUM(S24:S29)</f>
        <v>0</v>
      </c>
      <c r="T30" s="416">
        <f t="shared" si="7"/>
        <v>268758.36</v>
      </c>
      <c r="U30" s="416">
        <f t="shared" si="7"/>
        <v>0</v>
      </c>
      <c r="V30" s="416">
        <f t="shared" si="7"/>
        <v>0</v>
      </c>
      <c r="W30" s="416">
        <f t="shared" si="7"/>
        <v>0</v>
      </c>
      <c r="X30" s="416">
        <f t="shared" si="7"/>
        <v>0</v>
      </c>
      <c r="Y30" s="416">
        <f t="shared" si="7"/>
        <v>0</v>
      </c>
      <c r="Z30" s="416">
        <f t="shared" si="7"/>
        <v>0</v>
      </c>
      <c r="AA30" s="406"/>
    </row>
    <row r="31" spans="1:27">
      <c r="A31" s="415"/>
      <c r="B31" s="415"/>
      <c r="C31" s="415"/>
      <c r="D31" s="417"/>
      <c r="E31" s="415"/>
      <c r="F31" s="417"/>
      <c r="G31" s="415"/>
      <c r="H31" s="425"/>
      <c r="I31" s="415"/>
      <c r="J31" s="415"/>
      <c r="K31" s="415"/>
      <c r="L31" s="417"/>
      <c r="M31" s="417"/>
      <c r="N31" s="415"/>
      <c r="O31" s="415"/>
      <c r="P31" s="415"/>
      <c r="Q31" s="425" t="s">
        <v>890</v>
      </c>
      <c r="R31" s="426">
        <f>R9+R14+R23+R30</f>
        <v>3528152.3019999997</v>
      </c>
      <c r="S31" s="426">
        <f t="shared" ref="S31:Y31" si="8">S9+S14+S23+S30</f>
        <v>4659886.54</v>
      </c>
      <c r="T31" s="426">
        <f t="shared" si="8"/>
        <v>8188038.8420000011</v>
      </c>
      <c r="U31" s="426">
        <f t="shared" si="8"/>
        <v>30728.602999999999</v>
      </c>
      <c r="V31" s="426">
        <f t="shared" si="8"/>
        <v>0</v>
      </c>
      <c r="W31" s="426">
        <f t="shared" si="8"/>
        <v>30728.602999999999</v>
      </c>
      <c r="X31" s="426">
        <f t="shared" si="8"/>
        <v>378511.82</v>
      </c>
      <c r="Y31" s="426">
        <f t="shared" si="8"/>
        <v>0</v>
      </c>
      <c r="Z31" s="426">
        <f>Z9+Z14+Z23+Z30</f>
        <v>378511.82</v>
      </c>
      <c r="AA31" s="406"/>
    </row>
    <row r="32" spans="1:27">
      <c r="D32" s="392"/>
      <c r="F32" s="392"/>
    </row>
    <row r="33" spans="2:6">
      <c r="F33" s="392"/>
    </row>
    <row r="34" spans="2:6">
      <c r="F34" s="392"/>
    </row>
    <row r="35" spans="2:6">
      <c r="F35" s="392"/>
    </row>
    <row r="36" spans="2:6">
      <c r="F36" s="392"/>
    </row>
    <row r="37" spans="2:6">
      <c r="F37" s="392"/>
    </row>
    <row r="38" spans="2:6">
      <c r="F38" s="392"/>
    </row>
    <row r="39" spans="2:6">
      <c r="F39" s="392"/>
    </row>
    <row r="40" spans="2:6">
      <c r="F40" s="392"/>
    </row>
    <row r="41" spans="2:6">
      <c r="F41" s="392"/>
    </row>
    <row r="42" spans="2:6">
      <c r="B42" s="392"/>
      <c r="C42" s="392"/>
      <c r="D42" s="392"/>
      <c r="E42" s="392"/>
      <c r="F42" s="392"/>
    </row>
    <row r="43" spans="2:6">
      <c r="D43" s="392"/>
      <c r="F43" s="392"/>
    </row>
    <row r="44" spans="2:6">
      <c r="D44" s="392"/>
    </row>
    <row r="45" spans="2:6">
      <c r="D45" s="408"/>
    </row>
    <row r="46" spans="2:6">
      <c r="D46" s="392"/>
    </row>
    <row r="47" spans="2:6">
      <c r="B47" s="392"/>
      <c r="C47" s="392"/>
      <c r="D47" s="392"/>
      <c r="E47" s="392"/>
      <c r="F47" s="392"/>
    </row>
    <row r="48" spans="2:6">
      <c r="E48" s="392"/>
    </row>
  </sheetData>
  <mergeCells count="96">
    <mergeCell ref="Y15:Y17"/>
    <mergeCell ref="Z15:Z17"/>
    <mergeCell ref="H24:H29"/>
    <mergeCell ref="R24:R29"/>
    <mergeCell ref="S24:S29"/>
    <mergeCell ref="T24:T29"/>
    <mergeCell ref="U24:U29"/>
    <mergeCell ref="V24:V29"/>
    <mergeCell ref="W24:W29"/>
    <mergeCell ref="X24:X29"/>
    <mergeCell ref="Y24:Y29"/>
    <mergeCell ref="Z24:Z29"/>
    <mergeCell ref="R15:R17"/>
    <mergeCell ref="S15:S17"/>
    <mergeCell ref="T15:T17"/>
    <mergeCell ref="U15:U17"/>
    <mergeCell ref="V15:V17"/>
    <mergeCell ref="X10:X11"/>
    <mergeCell ref="X12:X13"/>
    <mergeCell ref="W15:W17"/>
    <mergeCell ref="X15:X17"/>
    <mergeCell ref="Y10:Y11"/>
    <mergeCell ref="Y12:Y13"/>
    <mergeCell ref="Z10:Z11"/>
    <mergeCell ref="Z12:Z13"/>
    <mergeCell ref="U10:U11"/>
    <mergeCell ref="U12:U13"/>
    <mergeCell ref="V10:V11"/>
    <mergeCell ref="V12:V13"/>
    <mergeCell ref="W10:W11"/>
    <mergeCell ref="W12:W13"/>
    <mergeCell ref="R10:R11"/>
    <mergeCell ref="S10:S11"/>
    <mergeCell ref="T10:T11"/>
    <mergeCell ref="R12:R13"/>
    <mergeCell ref="S12:S13"/>
    <mergeCell ref="T12:T13"/>
    <mergeCell ref="X4:X6"/>
    <mergeCell ref="X7:X8"/>
    <mergeCell ref="Y4:Y6"/>
    <mergeCell ref="Y7:Y8"/>
    <mergeCell ref="Z4:Z6"/>
    <mergeCell ref="Z7:Z8"/>
    <mergeCell ref="V4:V6"/>
    <mergeCell ref="W4:W6"/>
    <mergeCell ref="U7:U8"/>
    <mergeCell ref="V7:V8"/>
    <mergeCell ref="W7:W8"/>
    <mergeCell ref="D18:D22"/>
    <mergeCell ref="E18:E22"/>
    <mergeCell ref="F18:F22"/>
    <mergeCell ref="A1:E1"/>
    <mergeCell ref="O2:Q2"/>
    <mergeCell ref="H4:H6"/>
    <mergeCell ref="H7:H8"/>
    <mergeCell ref="M4:M8"/>
    <mergeCell ref="H10:H11"/>
    <mergeCell ref="H12:H13"/>
    <mergeCell ref="H15:H17"/>
    <mergeCell ref="C15:C22"/>
    <mergeCell ref="A4:A8"/>
    <mergeCell ref="B4:B8"/>
    <mergeCell ref="C4:C8"/>
    <mergeCell ref="D4:D8"/>
    <mergeCell ref="F24:F29"/>
    <mergeCell ref="A10:A13"/>
    <mergeCell ref="B10:B13"/>
    <mergeCell ref="C10:C13"/>
    <mergeCell ref="D10:D13"/>
    <mergeCell ref="E10:E13"/>
    <mergeCell ref="A15:A22"/>
    <mergeCell ref="B15:B22"/>
    <mergeCell ref="D15:D17"/>
    <mergeCell ref="E15:E17"/>
    <mergeCell ref="A24:A29"/>
    <mergeCell ref="B24:B29"/>
    <mergeCell ref="C24:C29"/>
    <mergeCell ref="D24:D29"/>
    <mergeCell ref="E24:E29"/>
    <mergeCell ref="F15:F17"/>
    <mergeCell ref="E4:E8"/>
    <mergeCell ref="F4:F6"/>
    <mergeCell ref="F7:F8"/>
    <mergeCell ref="Z1:Z3"/>
    <mergeCell ref="R1:S1"/>
    <mergeCell ref="T1:T3"/>
    <mergeCell ref="U1:V1"/>
    <mergeCell ref="W1:W3"/>
    <mergeCell ref="X1:Y1"/>
    <mergeCell ref="R4:R6"/>
    <mergeCell ref="R7:R8"/>
    <mergeCell ref="T4:T6"/>
    <mergeCell ref="S4:S6"/>
    <mergeCell ref="S7:S8"/>
    <mergeCell ref="T7:T8"/>
    <mergeCell ref="U4:U6"/>
  </mergeCells>
  <pageMargins left="0.7" right="0.7" top="0.75" bottom="0.75" header="0.3" footer="0.3"/>
  <pageSetup paperSize="9" orientation="portrait" r:id="rId1"/>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5"/>
  </sheetPr>
  <dimension ref="A1:K127"/>
  <sheetViews>
    <sheetView topLeftCell="A21" workbookViewId="0">
      <selection activeCell="B58" sqref="B58"/>
    </sheetView>
  </sheetViews>
  <sheetFormatPr defaultColWidth="8.85546875" defaultRowHeight="15"/>
  <cols>
    <col min="1" max="1" width="37.42578125" style="3" customWidth="1"/>
    <col min="2" max="2" width="16.140625" style="3" customWidth="1"/>
    <col min="3" max="3" width="20" style="3" customWidth="1"/>
    <col min="4" max="4" width="19.42578125" style="3" customWidth="1"/>
    <col min="5" max="5" width="21.7109375" style="3" customWidth="1"/>
    <col min="6" max="6" width="19.42578125" style="3" customWidth="1"/>
    <col min="7" max="7" width="21.7109375" style="3" customWidth="1"/>
    <col min="8" max="10" width="19.42578125" style="3" customWidth="1"/>
    <col min="11" max="11" width="28.7109375" style="240" customWidth="1"/>
    <col min="12" max="16384" width="8.85546875" style="3"/>
  </cols>
  <sheetData>
    <row r="1" spans="1:11">
      <c r="A1" s="6" t="s">
        <v>0</v>
      </c>
    </row>
    <row r="2" spans="1:11">
      <c r="A2" s="8" t="s">
        <v>384</v>
      </c>
      <c r="B2" s="92" t="s">
        <v>380</v>
      </c>
      <c r="D2" s="8" t="s">
        <v>385</v>
      </c>
      <c r="E2" s="92" t="s">
        <v>81</v>
      </c>
      <c r="F2" s="19"/>
    </row>
    <row r="3" spans="1:11">
      <c r="A3" s="8" t="s">
        <v>378</v>
      </c>
      <c r="B3" s="93" t="s">
        <v>71</v>
      </c>
      <c r="D3" s="8" t="s">
        <v>387</v>
      </c>
      <c r="E3" s="3" t="s">
        <v>362</v>
      </c>
      <c r="F3" s="7"/>
    </row>
    <row r="4" spans="1:11">
      <c r="A4" s="8" t="s">
        <v>377</v>
      </c>
      <c r="B4" s="92" t="s">
        <v>102</v>
      </c>
      <c r="D4" s="8" t="s">
        <v>196</v>
      </c>
      <c r="E4" s="3" t="s">
        <v>362</v>
      </c>
      <c r="F4" s="7"/>
      <c r="G4" s="144" t="s">
        <v>4</v>
      </c>
      <c r="H4" s="143" t="s">
        <v>5</v>
      </c>
    </row>
    <row r="5" spans="1:11">
      <c r="A5" s="261" t="s">
        <v>410</v>
      </c>
      <c r="B5" s="261"/>
      <c r="C5" s="262"/>
      <c r="D5" s="263"/>
      <c r="E5" s="19"/>
    </row>
    <row r="6" spans="1:11" ht="9" customHeight="1" thickBot="1"/>
    <row r="7" spans="1:11" ht="15.75" customHeight="1" thickBot="1">
      <c r="A7" s="532" t="s">
        <v>6</v>
      </c>
      <c r="B7" s="535" t="s">
        <v>7</v>
      </c>
      <c r="C7" s="529" t="s">
        <v>8</v>
      </c>
      <c r="D7" s="530"/>
      <c r="E7" s="530"/>
      <c r="F7" s="530"/>
      <c r="G7" s="530"/>
      <c r="H7" s="530"/>
      <c r="I7" s="530"/>
      <c r="J7" s="530"/>
      <c r="K7" s="531"/>
    </row>
    <row r="8" spans="1:11" ht="30.75" thickBot="1">
      <c r="A8" s="533"/>
      <c r="B8" s="536"/>
      <c r="C8" s="106" t="s">
        <v>9</v>
      </c>
      <c r="D8" s="106" t="s">
        <v>9</v>
      </c>
      <c r="E8" s="106" t="s">
        <v>9</v>
      </c>
      <c r="F8" s="106" t="s">
        <v>9</v>
      </c>
      <c r="G8" s="106" t="s">
        <v>9</v>
      </c>
      <c r="H8" s="106" t="s">
        <v>9</v>
      </c>
      <c r="I8" s="106" t="s">
        <v>9</v>
      </c>
      <c r="J8" s="106" t="s">
        <v>9</v>
      </c>
      <c r="K8" s="538" t="s">
        <v>671</v>
      </c>
    </row>
    <row r="9" spans="1:11" ht="15.75" thickBot="1">
      <c r="A9" s="534"/>
      <c r="B9" s="537"/>
      <c r="C9" s="106" t="e">
        <f>VLOOKUP(C8,'Look-upSheet'!U1:W513,3,FALSE)</f>
        <v>#N/A</v>
      </c>
      <c r="D9" s="106" t="e">
        <f>VLOOKUP(D8,'Look-upSheet'!V1:X513,3,FALSE)</f>
        <v>#N/A</v>
      </c>
      <c r="E9" s="106" t="e">
        <f>VLOOKUP(E8,'Look-upSheet'!W1:Z512,3,FALSE)</f>
        <v>#N/A</v>
      </c>
      <c r="F9" s="106" t="e">
        <f>VLOOKUP(F8,'Look-upSheet'!X1:AA512,3,FALSE)</f>
        <v>#N/A</v>
      </c>
      <c r="G9" s="106" t="e">
        <f>VLOOKUP(G8,'Look-upSheet'!Z1:AB512,3,FALSE)</f>
        <v>#N/A</v>
      </c>
      <c r="H9" s="106" t="e">
        <f>VLOOKUP(H8,'Look-upSheet'!AA1:AC512,3,FALSE)</f>
        <v>#N/A</v>
      </c>
      <c r="I9" s="106" t="e">
        <f>VLOOKUP(I8,'Look-upSheet'!AB1:AD512,3,FALSE)</f>
        <v>#N/A</v>
      </c>
      <c r="J9" s="106" t="e">
        <f>VLOOKUP(J8,'Look-upSheet'!AC1:AE512,3,FALSE)</f>
        <v>#N/A</v>
      </c>
      <c r="K9" s="539"/>
    </row>
    <row r="10" spans="1:11" ht="32.25" customHeight="1" thickBot="1">
      <c r="A10" s="5" t="s">
        <v>10</v>
      </c>
      <c r="B10" s="145">
        <v>1</v>
      </c>
      <c r="C10" s="2"/>
      <c r="D10" s="2"/>
      <c r="E10" s="2"/>
      <c r="F10" s="2"/>
      <c r="G10" s="2"/>
      <c r="H10" s="2"/>
      <c r="I10" s="2"/>
      <c r="J10" s="2"/>
      <c r="K10" s="228"/>
    </row>
    <row r="11" spans="1:11" ht="15.75" thickBot="1">
      <c r="A11" s="94" t="s">
        <v>11</v>
      </c>
      <c r="B11" s="95"/>
      <c r="C11" s="96"/>
      <c r="D11" s="96"/>
      <c r="E11" s="96"/>
      <c r="F11" s="96"/>
      <c r="G11" s="96"/>
      <c r="H11" s="96"/>
      <c r="I11" s="96"/>
      <c r="J11" s="96"/>
      <c r="K11" s="229"/>
    </row>
    <row r="12" spans="1:11">
      <c r="A12" s="97" t="s">
        <v>12</v>
      </c>
      <c r="B12" s="98"/>
      <c r="C12" s="99"/>
      <c r="D12" s="99"/>
      <c r="E12" s="99"/>
      <c r="F12" s="99"/>
      <c r="G12" s="99"/>
      <c r="H12" s="99"/>
      <c r="I12" s="99"/>
      <c r="J12" s="212"/>
      <c r="K12" s="230"/>
    </row>
    <row r="13" spans="1:11">
      <c r="A13" s="100" t="s">
        <v>13</v>
      </c>
      <c r="B13" s="101"/>
      <c r="C13" s="102"/>
      <c r="D13" s="102"/>
      <c r="E13" s="102"/>
      <c r="F13" s="102"/>
      <c r="G13" s="102"/>
      <c r="H13" s="102"/>
      <c r="I13" s="102"/>
      <c r="J13" s="213"/>
      <c r="K13" s="231"/>
    </row>
    <row r="14" spans="1:11">
      <c r="A14" s="100" t="s">
        <v>14</v>
      </c>
      <c r="B14" s="101"/>
      <c r="C14" s="102"/>
      <c r="D14" s="102"/>
      <c r="E14" s="102"/>
      <c r="F14" s="102"/>
      <c r="G14" s="102"/>
      <c r="H14" s="102"/>
      <c r="I14" s="102"/>
      <c r="J14" s="213"/>
      <c r="K14" s="231"/>
    </row>
    <row r="15" spans="1:11">
      <c r="A15" s="100" t="s">
        <v>15</v>
      </c>
      <c r="B15" s="101"/>
      <c r="C15" s="102"/>
      <c r="D15" s="102"/>
      <c r="E15" s="102"/>
      <c r="F15" s="102"/>
      <c r="G15" s="102"/>
      <c r="H15" s="102"/>
      <c r="I15" s="102"/>
      <c r="J15" s="213"/>
      <c r="K15" s="231"/>
    </row>
    <row r="16" spans="1:11">
      <c r="A16" s="100" t="s">
        <v>16</v>
      </c>
      <c r="B16" s="101"/>
      <c r="C16" s="102"/>
      <c r="D16" s="102"/>
      <c r="E16" s="102"/>
      <c r="F16" s="102"/>
      <c r="G16" s="102"/>
      <c r="H16" s="102"/>
      <c r="I16" s="102"/>
      <c r="J16" s="213"/>
      <c r="K16" s="231"/>
    </row>
    <row r="17" spans="1:11">
      <c r="A17" s="100" t="s">
        <v>17</v>
      </c>
      <c r="B17" s="101"/>
      <c r="C17" s="102"/>
      <c r="D17" s="102"/>
      <c r="E17" s="102"/>
      <c r="F17" s="102"/>
      <c r="G17" s="102"/>
      <c r="H17" s="102"/>
      <c r="I17" s="102"/>
      <c r="J17" s="213"/>
      <c r="K17" s="231"/>
    </row>
    <row r="18" spans="1:11">
      <c r="A18" s="100" t="s">
        <v>18</v>
      </c>
      <c r="B18" s="101"/>
      <c r="C18" s="102"/>
      <c r="D18" s="102"/>
      <c r="E18" s="102"/>
      <c r="F18" s="102"/>
      <c r="G18" s="102"/>
      <c r="H18" s="102"/>
      <c r="I18" s="102"/>
      <c r="J18" s="213"/>
      <c r="K18" s="231"/>
    </row>
    <row r="19" spans="1:11" ht="17.25" customHeight="1" thickBot="1">
      <c r="A19" s="103" t="s">
        <v>19</v>
      </c>
      <c r="B19" s="104"/>
      <c r="C19" s="105"/>
      <c r="D19" s="105"/>
      <c r="E19" s="105"/>
      <c r="F19" s="105"/>
      <c r="G19" s="105"/>
      <c r="H19" s="105"/>
      <c r="I19" s="105"/>
      <c r="J19" s="214"/>
      <c r="K19" s="232"/>
    </row>
    <row r="20" spans="1:11" ht="15.75" thickBot="1">
      <c r="A20" s="5" t="s">
        <v>20</v>
      </c>
      <c r="B20" s="21"/>
      <c r="C20" s="24"/>
      <c r="D20" s="24"/>
      <c r="E20" s="24"/>
      <c r="F20" s="24"/>
      <c r="G20" s="24"/>
      <c r="H20" s="24"/>
      <c r="I20" s="24"/>
      <c r="J20" s="24"/>
      <c r="K20" s="233"/>
    </row>
    <row r="21" spans="1:11">
      <c r="A21" s="115" t="s">
        <v>392</v>
      </c>
      <c r="B21" s="328">
        <v>0</v>
      </c>
      <c r="C21" s="107"/>
      <c r="D21" s="107"/>
      <c r="E21" s="107"/>
      <c r="F21" s="107"/>
      <c r="G21" s="107"/>
      <c r="H21" s="107"/>
      <c r="I21" s="107"/>
      <c r="J21" s="215"/>
      <c r="K21" s="234"/>
    </row>
    <row r="22" spans="1:11">
      <c r="A22" s="116" t="s">
        <v>393</v>
      </c>
      <c r="B22" s="329">
        <v>10</v>
      </c>
      <c r="C22" s="108"/>
      <c r="D22" s="108"/>
      <c r="E22" s="108"/>
      <c r="F22" s="108"/>
      <c r="G22" s="108"/>
      <c r="H22" s="108"/>
      <c r="I22" s="108"/>
      <c r="J22" s="216"/>
      <c r="K22" s="235"/>
    </row>
    <row r="23" spans="1:11">
      <c r="A23" s="116" t="s">
        <v>394</v>
      </c>
      <c r="B23" s="329">
        <v>30</v>
      </c>
      <c r="C23" s="108"/>
      <c r="D23" s="108"/>
      <c r="E23" s="108"/>
      <c r="F23" s="108"/>
      <c r="G23" s="108"/>
      <c r="H23" s="108"/>
      <c r="I23" s="108"/>
      <c r="J23" s="216"/>
      <c r="K23" s="235"/>
    </row>
    <row r="24" spans="1:11">
      <c r="A24" s="116" t="s">
        <v>395</v>
      </c>
      <c r="B24" s="329">
        <v>30</v>
      </c>
      <c r="C24" s="108"/>
      <c r="D24" s="108"/>
      <c r="E24" s="108"/>
      <c r="F24" s="108"/>
      <c r="G24" s="108"/>
      <c r="H24" s="108"/>
      <c r="I24" s="108"/>
      <c r="J24" s="216"/>
      <c r="K24" s="235"/>
    </row>
    <row r="25" spans="1:11">
      <c r="A25" s="116" t="s">
        <v>396</v>
      </c>
      <c r="B25" s="329">
        <v>0</v>
      </c>
      <c r="C25" s="108"/>
      <c r="D25" s="108"/>
      <c r="E25" s="108"/>
      <c r="F25" s="108"/>
      <c r="G25" s="108"/>
      <c r="H25" s="108"/>
      <c r="I25" s="108"/>
      <c r="J25" s="216"/>
      <c r="K25" s="235"/>
    </row>
    <row r="26" spans="1:11">
      <c r="A26" s="116" t="s">
        <v>397</v>
      </c>
      <c r="B26" s="329">
        <v>0</v>
      </c>
      <c r="C26" s="108"/>
      <c r="D26" s="108"/>
      <c r="E26" s="108"/>
      <c r="F26" s="108"/>
      <c r="G26" s="108"/>
      <c r="H26" s="108"/>
      <c r="I26" s="108"/>
      <c r="J26" s="216"/>
      <c r="K26" s="235"/>
    </row>
    <row r="27" spans="1:11">
      <c r="A27" s="116" t="s">
        <v>398</v>
      </c>
      <c r="B27" s="329">
        <v>30</v>
      </c>
      <c r="C27" s="108"/>
      <c r="D27" s="108"/>
      <c r="E27" s="108"/>
      <c r="F27" s="108"/>
      <c r="G27" s="108"/>
      <c r="H27" s="108"/>
      <c r="I27" s="108"/>
      <c r="J27" s="216"/>
      <c r="K27" s="235"/>
    </row>
    <row r="28" spans="1:11">
      <c r="A28" s="116" t="s">
        <v>399</v>
      </c>
      <c r="B28" s="329">
        <v>0</v>
      </c>
      <c r="C28" s="108"/>
      <c r="D28" s="108"/>
      <c r="E28" s="108"/>
      <c r="F28" s="108"/>
      <c r="G28" s="108"/>
      <c r="H28" s="108"/>
      <c r="I28" s="108"/>
      <c r="J28" s="216"/>
      <c r="K28" s="235"/>
    </row>
    <row r="29" spans="1:11">
      <c r="A29" s="116" t="s">
        <v>400</v>
      </c>
      <c r="B29" s="329">
        <v>0</v>
      </c>
      <c r="C29" s="108"/>
      <c r="D29" s="108"/>
      <c r="E29" s="108"/>
      <c r="F29" s="108"/>
      <c r="G29" s="108"/>
      <c r="H29" s="108"/>
      <c r="I29" s="108"/>
      <c r="J29" s="216"/>
      <c r="K29" s="235"/>
    </row>
    <row r="30" spans="1:11">
      <c r="A30" s="114" t="s">
        <v>401</v>
      </c>
      <c r="B30" s="28"/>
      <c r="C30" s="109"/>
      <c r="D30" s="109"/>
      <c r="E30" s="109"/>
      <c r="F30" s="109"/>
      <c r="G30" s="109"/>
      <c r="H30" s="109"/>
      <c r="I30" s="109"/>
      <c r="J30" s="217"/>
      <c r="K30" s="236"/>
    </row>
    <row r="31" spans="1:11">
      <c r="A31" s="114" t="s">
        <v>401</v>
      </c>
      <c r="B31" s="28"/>
      <c r="C31" s="109"/>
      <c r="D31" s="109"/>
      <c r="E31" s="109"/>
      <c r="F31" s="109"/>
      <c r="G31" s="109"/>
      <c r="H31" s="109"/>
      <c r="I31" s="109"/>
      <c r="J31" s="217"/>
      <c r="K31" s="236"/>
    </row>
    <row r="32" spans="1:11">
      <c r="A32" s="114" t="s">
        <v>401</v>
      </c>
      <c r="B32" s="28"/>
      <c r="C32" s="109"/>
      <c r="D32" s="109"/>
      <c r="E32" s="109"/>
      <c r="F32" s="109"/>
      <c r="G32" s="109"/>
      <c r="H32" s="109"/>
      <c r="I32" s="109"/>
      <c r="J32" s="217"/>
      <c r="K32" s="236"/>
    </row>
    <row r="33" spans="1:11" ht="15.75" thickBot="1">
      <c r="A33" s="114" t="s">
        <v>401</v>
      </c>
      <c r="B33" s="28"/>
      <c r="C33" s="109"/>
      <c r="D33" s="109"/>
      <c r="E33" s="109"/>
      <c r="F33" s="109"/>
      <c r="G33" s="109"/>
      <c r="H33" s="109"/>
      <c r="I33" s="109"/>
      <c r="J33" s="217"/>
      <c r="K33" s="236"/>
    </row>
    <row r="34" spans="1:11">
      <c r="A34" s="526" t="s">
        <v>21</v>
      </c>
      <c r="B34" s="13"/>
      <c r="C34" s="14"/>
      <c r="D34" s="14"/>
      <c r="E34" s="14"/>
      <c r="F34" s="14"/>
      <c r="G34" s="14"/>
      <c r="H34" s="14"/>
      <c r="I34" s="14"/>
      <c r="J34" s="14"/>
      <c r="K34" s="237"/>
    </row>
    <row r="35" spans="1:11" ht="18.75" customHeight="1" thickBot="1">
      <c r="A35" s="527"/>
      <c r="B35" s="16"/>
      <c r="C35" s="17"/>
      <c r="D35" s="17"/>
      <c r="E35" s="17"/>
      <c r="F35" s="17"/>
      <c r="G35" s="17"/>
      <c r="H35" s="17"/>
      <c r="I35" s="17"/>
      <c r="J35" s="17"/>
      <c r="K35" s="238"/>
    </row>
    <row r="36" spans="1:11" ht="15.75" thickBot="1">
      <c r="A36" s="9" t="s">
        <v>22</v>
      </c>
      <c r="B36" s="10"/>
      <c r="C36" s="10"/>
      <c r="D36" s="10"/>
      <c r="E36" s="10"/>
      <c r="F36" s="10"/>
      <c r="G36" s="10"/>
      <c r="H36" s="10"/>
      <c r="I36" s="10"/>
      <c r="J36" s="10"/>
      <c r="K36" s="241"/>
    </row>
    <row r="37" spans="1:11" ht="15.75" thickBot="1">
      <c r="A37" s="11" t="s">
        <v>23</v>
      </c>
      <c r="B37" s="327">
        <v>97510</v>
      </c>
      <c r="C37" s="12"/>
      <c r="D37" s="12"/>
      <c r="E37" s="12"/>
      <c r="F37" s="12"/>
      <c r="G37" s="12"/>
      <c r="H37" s="12"/>
      <c r="I37" s="12"/>
      <c r="J37" s="12"/>
      <c r="K37" s="242"/>
    </row>
    <row r="38" spans="1:11" ht="15.75" thickBot="1">
      <c r="A38" s="11" t="s">
        <v>24</v>
      </c>
      <c r="B38" s="327">
        <v>7716.6</v>
      </c>
      <c r="C38" s="12"/>
      <c r="D38" s="12"/>
      <c r="E38" s="12"/>
      <c r="F38" s="12"/>
      <c r="G38" s="12"/>
      <c r="H38" s="12"/>
      <c r="I38" s="12"/>
      <c r="J38" s="12"/>
      <c r="K38" s="242"/>
    </row>
    <row r="39" spans="1:11" ht="15.75" thickBot="1">
      <c r="A39" s="9" t="s">
        <v>25</v>
      </c>
      <c r="B39" s="327"/>
      <c r="C39" s="12"/>
      <c r="D39" s="12"/>
      <c r="E39" s="12"/>
      <c r="F39" s="12"/>
      <c r="G39" s="12"/>
      <c r="H39" s="12"/>
      <c r="I39" s="12"/>
      <c r="J39" s="12"/>
      <c r="K39" s="242"/>
    </row>
    <row r="40" spans="1:11" ht="15.75" thickBot="1">
      <c r="A40" s="9" t="s">
        <v>26</v>
      </c>
      <c r="B40" s="327">
        <v>20000</v>
      </c>
      <c r="C40" s="12"/>
      <c r="D40" s="12"/>
      <c r="E40" s="12"/>
      <c r="F40" s="12"/>
      <c r="G40" s="12"/>
      <c r="H40" s="12"/>
      <c r="I40" s="12"/>
      <c r="J40" s="12"/>
      <c r="K40" s="242"/>
    </row>
    <row r="41" spans="1:11" ht="15.75" thickBot="1">
      <c r="A41" s="9" t="s">
        <v>27</v>
      </c>
      <c r="B41" s="327"/>
      <c r="C41" s="12"/>
      <c r="D41" s="12"/>
      <c r="E41" s="12"/>
      <c r="F41" s="12"/>
      <c r="G41" s="12"/>
      <c r="H41" s="12"/>
      <c r="I41" s="12"/>
      <c r="J41" s="12"/>
      <c r="K41" s="242"/>
    </row>
    <row r="42" spans="1:11" ht="15.75" thickBot="1">
      <c r="A42" s="11" t="s">
        <v>28</v>
      </c>
      <c r="B42" s="327">
        <v>0</v>
      </c>
      <c r="C42" s="12"/>
      <c r="D42" s="12"/>
      <c r="E42" s="12"/>
      <c r="F42" s="12"/>
      <c r="G42" s="12"/>
      <c r="H42" s="12"/>
      <c r="I42" s="12"/>
      <c r="J42" s="12"/>
      <c r="K42" s="242"/>
    </row>
    <row r="43" spans="1:11" ht="15.75" thickBot="1">
      <c r="A43" s="11" t="s">
        <v>29</v>
      </c>
      <c r="B43" s="327">
        <v>15000</v>
      </c>
      <c r="C43" s="12"/>
      <c r="D43" s="12"/>
      <c r="E43" s="12"/>
      <c r="F43" s="12"/>
      <c r="G43" s="12"/>
      <c r="H43" s="12"/>
      <c r="I43" s="12"/>
      <c r="J43" s="12"/>
      <c r="K43" s="242"/>
    </row>
    <row r="44" spans="1:11" ht="15.75" thickBot="1">
      <c r="A44" s="11" t="s">
        <v>30</v>
      </c>
      <c r="B44" s="327">
        <v>103513</v>
      </c>
      <c r="C44" s="12"/>
      <c r="D44" s="12"/>
      <c r="E44" s="12"/>
      <c r="F44" s="12"/>
      <c r="G44" s="12"/>
      <c r="H44" s="12"/>
      <c r="I44" s="12"/>
      <c r="J44" s="12"/>
      <c r="K44" s="242"/>
    </row>
    <row r="45" spans="1:11" ht="15.75" thickBot="1">
      <c r="A45" s="9" t="s">
        <v>31</v>
      </c>
      <c r="B45" s="327">
        <v>30000</v>
      </c>
      <c r="C45" s="12"/>
      <c r="D45" s="12"/>
      <c r="E45" s="12"/>
      <c r="F45" s="12"/>
      <c r="G45" s="12"/>
      <c r="H45" s="12"/>
      <c r="I45" s="12"/>
      <c r="J45" s="12"/>
      <c r="K45" s="242"/>
    </row>
    <row r="46" spans="1:11" ht="15.75" thickBot="1">
      <c r="A46" s="9" t="s">
        <v>32</v>
      </c>
      <c r="B46" s="327"/>
      <c r="C46" s="12"/>
      <c r="D46" s="12"/>
      <c r="E46" s="12"/>
      <c r="F46" s="12"/>
      <c r="G46" s="12"/>
      <c r="H46" s="12"/>
      <c r="I46" s="12"/>
      <c r="J46" s="12"/>
      <c r="K46" s="242"/>
    </row>
    <row r="47" spans="1:11" ht="15.75" thickBot="1">
      <c r="A47" s="9" t="s">
        <v>33</v>
      </c>
      <c r="B47" s="327">
        <f>SUM(B37:B46)</f>
        <v>273739.59999999998</v>
      </c>
      <c r="C47" s="12"/>
      <c r="D47" s="12"/>
      <c r="E47" s="12"/>
      <c r="F47" s="12"/>
      <c r="G47" s="12"/>
      <c r="H47" s="12"/>
      <c r="I47" s="12"/>
      <c r="J47" s="12"/>
      <c r="K47" s="242"/>
    </row>
    <row r="48" spans="1:11" ht="15.75" thickBot="1">
      <c r="A48" s="9" t="s">
        <v>34</v>
      </c>
      <c r="B48" s="327">
        <f>B47*0.17</f>
        <v>46535.731999999996</v>
      </c>
      <c r="C48" s="12"/>
      <c r="D48" s="12"/>
      <c r="E48" s="12"/>
      <c r="F48" s="12"/>
      <c r="G48" s="12"/>
      <c r="H48" s="12"/>
      <c r="I48" s="12"/>
      <c r="J48" s="12"/>
      <c r="K48" s="242"/>
    </row>
    <row r="49" spans="1:11" ht="15.75" thickBot="1">
      <c r="A49" s="9" t="s">
        <v>35</v>
      </c>
      <c r="B49" s="327">
        <f>SUM(B47:B48)</f>
        <v>320275.33199999999</v>
      </c>
      <c r="C49" s="12"/>
      <c r="D49" s="12"/>
      <c r="E49" s="12"/>
      <c r="F49" s="12"/>
      <c r="G49" s="12"/>
      <c r="H49" s="12"/>
      <c r="I49" s="12"/>
      <c r="J49" s="12"/>
      <c r="K49" s="242"/>
    </row>
    <row r="50" spans="1:11">
      <c r="A50" s="526" t="s">
        <v>36</v>
      </c>
      <c r="B50" s="13"/>
      <c r="C50" s="14"/>
      <c r="D50" s="14"/>
      <c r="E50" s="14"/>
      <c r="F50" s="14"/>
      <c r="G50" s="14"/>
      <c r="H50" s="15"/>
      <c r="I50" s="15"/>
      <c r="J50" s="15"/>
      <c r="K50" s="237"/>
    </row>
    <row r="51" spans="1:11" ht="15.75" thickBot="1">
      <c r="A51" s="528"/>
      <c r="B51" s="25"/>
      <c r="C51" s="26"/>
      <c r="D51" s="26"/>
      <c r="E51" s="26"/>
      <c r="F51" s="26"/>
      <c r="G51" s="26"/>
      <c r="H51" s="27"/>
      <c r="I51" s="27"/>
      <c r="J51" s="27"/>
      <c r="K51" s="239"/>
    </row>
    <row r="52" spans="1:11" ht="15.75" thickBot="1">
      <c r="A52" s="324" t="s">
        <v>723</v>
      </c>
      <c r="B52" s="496">
        <v>33</v>
      </c>
      <c r="C52" s="30"/>
      <c r="D52" s="30"/>
      <c r="E52" s="30"/>
      <c r="F52" s="30"/>
      <c r="G52" s="30"/>
      <c r="H52" s="30"/>
      <c r="I52" s="30"/>
      <c r="J52" s="218"/>
      <c r="K52" s="243"/>
    </row>
    <row r="53" spans="1:11" ht="15.75" thickBot="1">
      <c r="A53" s="324" t="s">
        <v>724</v>
      </c>
      <c r="B53" s="497">
        <v>22</v>
      </c>
      <c r="C53" s="29"/>
      <c r="D53" s="29"/>
      <c r="E53" s="29"/>
      <c r="F53" s="29"/>
      <c r="G53" s="29"/>
      <c r="H53" s="29"/>
      <c r="I53" s="29"/>
      <c r="J53" s="219"/>
      <c r="K53" s="244"/>
    </row>
    <row r="54" spans="1:11" ht="15.75" thickBot="1">
      <c r="A54" s="324" t="s">
        <v>725</v>
      </c>
      <c r="B54" s="497">
        <v>66</v>
      </c>
      <c r="C54" s="29"/>
      <c r="D54" s="29"/>
      <c r="E54" s="29"/>
      <c r="F54" s="29"/>
      <c r="G54" s="29"/>
      <c r="H54" s="29"/>
      <c r="I54" s="29"/>
      <c r="J54" s="219"/>
      <c r="K54" s="244"/>
    </row>
    <row r="55" spans="1:11" ht="15.75" thickBot="1">
      <c r="A55" s="324" t="s">
        <v>734</v>
      </c>
      <c r="B55" s="497">
        <v>22</v>
      </c>
      <c r="C55" s="29"/>
      <c r="D55" s="29"/>
      <c r="E55" s="29"/>
      <c r="F55" s="29"/>
      <c r="G55" s="29"/>
      <c r="H55" s="29"/>
      <c r="I55" s="29"/>
      <c r="J55" s="219"/>
      <c r="K55" s="244"/>
    </row>
    <row r="56" spans="1:11" ht="15.75" thickBot="1">
      <c r="A56" s="324" t="s">
        <v>735</v>
      </c>
      <c r="B56" s="497">
        <v>22</v>
      </c>
      <c r="C56" s="29"/>
      <c r="D56" s="29"/>
      <c r="E56" s="29"/>
      <c r="F56" s="29"/>
      <c r="G56" s="29"/>
      <c r="H56" s="29"/>
      <c r="I56" s="29"/>
      <c r="J56" s="219"/>
      <c r="K56" s="244"/>
    </row>
    <row r="57" spans="1:11">
      <c r="A57" s="324" t="s">
        <v>736</v>
      </c>
      <c r="B57" s="497">
        <v>22</v>
      </c>
      <c r="C57" s="29"/>
      <c r="D57" s="29"/>
      <c r="E57" s="29"/>
      <c r="F57" s="29"/>
      <c r="G57" s="29"/>
      <c r="H57" s="29"/>
      <c r="I57" s="29"/>
      <c r="J57" s="219"/>
      <c r="K57" s="244"/>
    </row>
    <row r="58" spans="1:11" ht="15.75" thickBot="1">
      <c r="A58" s="36"/>
      <c r="B58" s="34"/>
      <c r="C58" s="31"/>
      <c r="D58" s="31"/>
      <c r="E58" s="31"/>
      <c r="F58" s="31"/>
      <c r="G58" s="31"/>
      <c r="H58" s="31"/>
      <c r="I58" s="31"/>
      <c r="J58" s="220"/>
      <c r="K58" s="245"/>
    </row>
    <row r="60" spans="1:11">
      <c r="A60" s="81" t="s">
        <v>37</v>
      </c>
      <c r="B60" s="81"/>
      <c r="C60" s="81"/>
      <c r="D60" s="81"/>
      <c r="E60" s="81"/>
      <c r="F60" s="81"/>
      <c r="G60" s="81"/>
    </row>
    <row r="61" spans="1:11">
      <c r="A61" s="81" t="s">
        <v>38</v>
      </c>
      <c r="B61" s="81"/>
      <c r="C61" s="81"/>
      <c r="D61" s="81"/>
      <c r="E61" s="81"/>
      <c r="F61" s="81"/>
      <c r="G61" s="81"/>
    </row>
    <row r="62" spans="1:11" ht="15.75" thickBot="1">
      <c r="A62" s="81" t="s">
        <v>402</v>
      </c>
      <c r="B62" s="81"/>
      <c r="C62" s="81"/>
      <c r="D62" s="81"/>
      <c r="E62" s="81"/>
      <c r="F62" s="81"/>
      <c r="G62" s="81"/>
    </row>
    <row r="63" spans="1:11" ht="60.75" thickBot="1">
      <c r="A63" s="41" t="s">
        <v>406</v>
      </c>
      <c r="B63" s="41" t="s">
        <v>404</v>
      </c>
      <c r="C63" s="43" t="s">
        <v>474</v>
      </c>
      <c r="D63" s="44" t="s">
        <v>39</v>
      </c>
      <c r="E63" s="44" t="s">
        <v>40</v>
      </c>
      <c r="F63" s="42" t="s">
        <v>41</v>
      </c>
      <c r="G63" s="80" t="s">
        <v>42</v>
      </c>
      <c r="H63" s="80" t="s">
        <v>405</v>
      </c>
      <c r="I63" s="117" t="s">
        <v>403</v>
      </c>
      <c r="J63" s="117"/>
      <c r="K63" s="246" t="s">
        <v>205</v>
      </c>
    </row>
    <row r="64" spans="1:11">
      <c r="A64" s="91" t="s">
        <v>374</v>
      </c>
      <c r="B64" s="110"/>
      <c r="C64" s="51"/>
      <c r="D64" s="52"/>
      <c r="E64" s="52"/>
      <c r="F64" s="52"/>
      <c r="G64" s="53"/>
      <c r="H64" s="53"/>
      <c r="I64" s="118"/>
      <c r="J64" s="118"/>
      <c r="K64" s="247"/>
    </row>
    <row r="65" spans="1:11" s="301" customFormat="1" ht="80.099999999999994" customHeight="1">
      <c r="A65" s="297" t="s">
        <v>681</v>
      </c>
      <c r="B65" s="295" t="s">
        <v>194</v>
      </c>
      <c r="C65" s="294" t="s">
        <v>422</v>
      </c>
      <c r="D65" s="295" t="s">
        <v>194</v>
      </c>
      <c r="E65" s="295" t="s">
        <v>194</v>
      </c>
      <c r="F65" s="295" t="s">
        <v>194</v>
      </c>
      <c r="G65" s="295" t="s">
        <v>194</v>
      </c>
      <c r="H65" s="296" t="s">
        <v>197</v>
      </c>
      <c r="I65" s="298"/>
      <c r="J65" s="298"/>
      <c r="K65" s="335"/>
    </row>
    <row r="66" spans="1:11" s="301" customFormat="1" ht="51.95" customHeight="1">
      <c r="A66" s="297" t="s">
        <v>682</v>
      </c>
      <c r="B66" s="295" t="s">
        <v>194</v>
      </c>
      <c r="C66" s="294" t="s">
        <v>422</v>
      </c>
      <c r="D66" s="295" t="s">
        <v>194</v>
      </c>
      <c r="E66" s="295" t="s">
        <v>194</v>
      </c>
      <c r="F66" s="295" t="s">
        <v>194</v>
      </c>
      <c r="G66" s="295" t="s">
        <v>195</v>
      </c>
      <c r="H66" s="296" t="s">
        <v>204</v>
      </c>
      <c r="I66" s="298"/>
      <c r="J66" s="298"/>
      <c r="K66" s="335"/>
    </row>
    <row r="67" spans="1:11" s="301" customFormat="1">
      <c r="A67" s="297"/>
      <c r="B67" s="295"/>
      <c r="C67" s="294"/>
      <c r="D67" s="295"/>
      <c r="E67" s="295"/>
      <c r="F67" s="295"/>
      <c r="G67" s="295"/>
      <c r="H67" s="296"/>
      <c r="I67" s="298"/>
      <c r="J67" s="298"/>
      <c r="K67" s="296"/>
    </row>
    <row r="68" spans="1:11" s="301" customFormat="1" hidden="1">
      <c r="A68" s="297"/>
      <c r="B68" s="295"/>
      <c r="C68" s="294"/>
      <c r="D68" s="295"/>
      <c r="E68" s="295"/>
      <c r="F68" s="295"/>
      <c r="G68" s="295"/>
      <c r="H68" s="296"/>
      <c r="I68" s="298"/>
      <c r="J68" s="298"/>
      <c r="K68" s="296"/>
    </row>
    <row r="69" spans="1:11" s="301" customFormat="1" hidden="1">
      <c r="A69" s="297"/>
      <c r="B69" s="295"/>
      <c r="C69" s="294"/>
      <c r="D69" s="295"/>
      <c r="E69" s="295"/>
      <c r="F69" s="295"/>
      <c r="G69" s="295"/>
      <c r="H69" s="296"/>
      <c r="I69" s="298"/>
      <c r="J69" s="298"/>
      <c r="K69" s="296"/>
    </row>
    <row r="70" spans="1:11" s="301" customFormat="1" hidden="1">
      <c r="A70" s="297"/>
      <c r="B70" s="295"/>
      <c r="C70" s="294"/>
      <c r="D70" s="295"/>
      <c r="E70" s="295"/>
      <c r="F70" s="295"/>
      <c r="G70" s="295"/>
      <c r="H70" s="296"/>
      <c r="I70" s="298"/>
      <c r="J70" s="298"/>
      <c r="K70" s="296"/>
    </row>
    <row r="71" spans="1:11" ht="15.75" hidden="1" thickBot="1">
      <c r="A71" s="37" t="e">
        <f>C9</f>
        <v>#N/A</v>
      </c>
      <c r="B71" s="111"/>
      <c r="C71" s="63"/>
      <c r="D71" s="64"/>
      <c r="E71" s="64"/>
      <c r="F71" s="64"/>
      <c r="G71" s="65"/>
      <c r="H71" s="65"/>
      <c r="I71" s="122"/>
      <c r="J71" s="122"/>
      <c r="K71" s="251"/>
    </row>
    <row r="72" spans="1:11" hidden="1">
      <c r="A72" s="48"/>
      <c r="B72" s="126"/>
      <c r="C72" s="136"/>
      <c r="D72" s="58"/>
      <c r="E72" s="58"/>
      <c r="F72" s="79"/>
      <c r="G72" s="59"/>
      <c r="H72" s="66"/>
      <c r="I72" s="123"/>
      <c r="J72" s="221"/>
      <c r="K72" s="248"/>
    </row>
    <row r="73" spans="1:11" hidden="1">
      <c r="A73" s="49"/>
      <c r="B73" s="127"/>
      <c r="C73" s="134"/>
      <c r="D73" s="57"/>
      <c r="E73" s="57"/>
      <c r="F73" s="77"/>
      <c r="G73" s="60"/>
      <c r="H73" s="60"/>
      <c r="I73" s="120"/>
      <c r="J73" s="120"/>
      <c r="K73" s="249"/>
    </row>
    <row r="74" spans="1:11" hidden="1">
      <c r="A74" s="49"/>
      <c r="B74" s="127"/>
      <c r="C74" s="134"/>
      <c r="D74" s="57"/>
      <c r="E74" s="57"/>
      <c r="F74" s="77"/>
      <c r="G74" s="60"/>
      <c r="H74" s="60"/>
      <c r="I74" s="120"/>
      <c r="J74" s="120"/>
      <c r="K74" s="249"/>
    </row>
    <row r="75" spans="1:11" hidden="1">
      <c r="A75" s="49"/>
      <c r="B75" s="127"/>
      <c r="C75" s="134"/>
      <c r="D75" s="57"/>
      <c r="E75" s="57"/>
      <c r="F75" s="77"/>
      <c r="G75" s="60"/>
      <c r="H75" s="60"/>
      <c r="I75" s="120"/>
      <c r="J75" s="120"/>
      <c r="K75" s="249"/>
    </row>
    <row r="76" spans="1:11" hidden="1">
      <c r="A76" s="49"/>
      <c r="B76" s="127"/>
      <c r="C76" s="134"/>
      <c r="D76" s="57"/>
      <c r="E76" s="57"/>
      <c r="F76" s="77"/>
      <c r="G76" s="60"/>
      <c r="H76" s="60"/>
      <c r="I76" s="120"/>
      <c r="J76" s="120"/>
      <c r="K76" s="249"/>
    </row>
    <row r="77" spans="1:11" ht="15.75" hidden="1" thickBot="1">
      <c r="A77" s="50"/>
      <c r="B77" s="128"/>
      <c r="C77" s="135"/>
      <c r="D77" s="61"/>
      <c r="E77" s="61"/>
      <c r="F77" s="78"/>
      <c r="G77" s="62"/>
      <c r="H77" s="62"/>
      <c r="I77" s="121"/>
      <c r="J77" s="121"/>
      <c r="K77" s="250"/>
    </row>
    <row r="78" spans="1:11" ht="15.75" hidden="1" thickBot="1">
      <c r="A78" s="1" t="e">
        <f>D9</f>
        <v>#N/A</v>
      </c>
      <c r="B78" s="112"/>
      <c r="C78" s="54"/>
      <c r="D78" s="55"/>
      <c r="E78" s="55"/>
      <c r="F78" s="55"/>
      <c r="G78" s="56"/>
      <c r="H78" s="56"/>
      <c r="I78" s="124"/>
      <c r="J78" s="124"/>
      <c r="K78" s="252"/>
    </row>
    <row r="79" spans="1:11" hidden="1">
      <c r="A79" s="38"/>
      <c r="B79" s="126"/>
      <c r="C79" s="136"/>
      <c r="D79" s="58"/>
      <c r="E79" s="58"/>
      <c r="F79" s="79"/>
      <c r="G79" s="59"/>
      <c r="H79" s="66"/>
      <c r="I79" s="123"/>
      <c r="J79" s="221"/>
      <c r="K79" s="248"/>
    </row>
    <row r="80" spans="1:11" hidden="1">
      <c r="A80" s="39"/>
      <c r="B80" s="127"/>
      <c r="C80" s="134"/>
      <c r="D80" s="57"/>
      <c r="E80" s="57"/>
      <c r="F80" s="77"/>
      <c r="G80" s="60"/>
      <c r="H80" s="60"/>
      <c r="I80" s="120"/>
      <c r="J80" s="120"/>
      <c r="K80" s="249"/>
    </row>
    <row r="81" spans="1:11" hidden="1">
      <c r="A81" s="39"/>
      <c r="B81" s="127"/>
      <c r="C81" s="134"/>
      <c r="D81" s="57"/>
      <c r="E81" s="57"/>
      <c r="F81" s="77"/>
      <c r="G81" s="60"/>
      <c r="H81" s="60"/>
      <c r="I81" s="120"/>
      <c r="J81" s="120"/>
      <c r="K81" s="249"/>
    </row>
    <row r="82" spans="1:11" hidden="1">
      <c r="A82" s="39"/>
      <c r="B82" s="127"/>
      <c r="C82" s="134"/>
      <c r="D82" s="57"/>
      <c r="E82" s="57"/>
      <c r="F82" s="77"/>
      <c r="G82" s="60"/>
      <c r="H82" s="60"/>
      <c r="I82" s="120"/>
      <c r="J82" s="120"/>
      <c r="K82" s="249"/>
    </row>
    <row r="83" spans="1:11" hidden="1">
      <c r="A83" s="39"/>
      <c r="B83" s="127"/>
      <c r="C83" s="134"/>
      <c r="D83" s="57"/>
      <c r="E83" s="57"/>
      <c r="F83" s="77"/>
      <c r="G83" s="60"/>
      <c r="H83" s="60"/>
      <c r="I83" s="120"/>
      <c r="J83" s="120"/>
      <c r="K83" s="249"/>
    </row>
    <row r="84" spans="1:11" ht="15.75" hidden="1" thickBot="1">
      <c r="A84" s="40"/>
      <c r="B84" s="128"/>
      <c r="C84" s="135"/>
      <c r="D84" s="61"/>
      <c r="E84" s="61"/>
      <c r="F84" s="78"/>
      <c r="G84" s="62"/>
      <c r="H84" s="62"/>
      <c r="I84" s="121"/>
      <c r="J84" s="121"/>
      <c r="K84" s="250"/>
    </row>
    <row r="85" spans="1:11" ht="15.75" hidden="1" thickBot="1">
      <c r="A85" s="1" t="e">
        <f>E9</f>
        <v>#N/A</v>
      </c>
      <c r="B85" s="113"/>
      <c r="C85" s="45"/>
      <c r="D85" s="46"/>
      <c r="E85" s="46"/>
      <c r="F85" s="46"/>
      <c r="G85" s="47"/>
      <c r="H85" s="47"/>
      <c r="I85" s="125"/>
      <c r="J85" s="125"/>
      <c r="K85" s="253"/>
    </row>
    <row r="86" spans="1:11" hidden="1">
      <c r="A86" s="38"/>
      <c r="B86" s="126"/>
      <c r="C86" s="136"/>
      <c r="D86" s="58"/>
      <c r="E86" s="58"/>
      <c r="F86" s="79"/>
      <c r="G86" s="59"/>
      <c r="H86" s="66"/>
      <c r="I86" s="123"/>
      <c r="J86" s="221"/>
      <c r="K86" s="248"/>
    </row>
    <row r="87" spans="1:11" hidden="1">
      <c r="A87" s="39"/>
      <c r="B87" s="127"/>
      <c r="C87" s="134"/>
      <c r="D87" s="57"/>
      <c r="E87" s="57"/>
      <c r="F87" s="77"/>
      <c r="G87" s="60"/>
      <c r="H87" s="60"/>
      <c r="I87" s="120"/>
      <c r="J87" s="120"/>
      <c r="K87" s="249"/>
    </row>
    <row r="88" spans="1:11" hidden="1">
      <c r="A88" s="39"/>
      <c r="B88" s="127"/>
      <c r="C88" s="134"/>
      <c r="D88" s="57"/>
      <c r="E88" s="57"/>
      <c r="F88" s="77"/>
      <c r="G88" s="60"/>
      <c r="H88" s="60"/>
      <c r="I88" s="120"/>
      <c r="J88" s="120"/>
      <c r="K88" s="249"/>
    </row>
    <row r="89" spans="1:11" hidden="1">
      <c r="A89" s="39"/>
      <c r="B89" s="127"/>
      <c r="C89" s="134"/>
      <c r="D89" s="57"/>
      <c r="E89" s="57"/>
      <c r="F89" s="77"/>
      <c r="G89" s="60"/>
      <c r="H89" s="60"/>
      <c r="I89" s="120"/>
      <c r="J89" s="120"/>
      <c r="K89" s="249"/>
    </row>
    <row r="90" spans="1:11" hidden="1">
      <c r="A90" s="39"/>
      <c r="B90" s="127"/>
      <c r="C90" s="134"/>
      <c r="D90" s="57"/>
      <c r="E90" s="57"/>
      <c r="F90" s="77"/>
      <c r="G90" s="60"/>
      <c r="H90" s="60"/>
      <c r="I90" s="120"/>
      <c r="J90" s="120"/>
      <c r="K90" s="249"/>
    </row>
    <row r="91" spans="1:11" ht="15.75" hidden="1" thickBot="1">
      <c r="A91" s="40"/>
      <c r="B91" s="128"/>
      <c r="C91" s="135"/>
      <c r="D91" s="61"/>
      <c r="E91" s="61"/>
      <c r="F91" s="78"/>
      <c r="G91" s="62"/>
      <c r="H91" s="62"/>
      <c r="I91" s="121"/>
      <c r="J91" s="121"/>
      <c r="K91" s="250"/>
    </row>
    <row r="92" spans="1:11" ht="15.75" hidden="1" thickBot="1">
      <c r="A92" s="1" t="e">
        <f>F9</f>
        <v>#N/A</v>
      </c>
      <c r="B92" s="113"/>
      <c r="C92" s="45"/>
      <c r="D92" s="46"/>
      <c r="E92" s="46"/>
      <c r="F92" s="46"/>
      <c r="G92" s="47"/>
      <c r="H92" s="47"/>
      <c r="I92" s="125"/>
      <c r="J92" s="125"/>
      <c r="K92" s="253"/>
    </row>
    <row r="93" spans="1:11" hidden="1">
      <c r="A93" s="38"/>
      <c r="B93" s="126"/>
      <c r="C93" s="136"/>
      <c r="D93" s="58"/>
      <c r="E93" s="58"/>
      <c r="F93" s="79"/>
      <c r="G93" s="59"/>
      <c r="H93" s="66"/>
      <c r="I93" s="123"/>
      <c r="J93" s="221"/>
      <c r="K93" s="248"/>
    </row>
    <row r="94" spans="1:11" hidden="1">
      <c r="A94" s="39"/>
      <c r="B94" s="127"/>
      <c r="C94" s="134"/>
      <c r="D94" s="57"/>
      <c r="E94" s="57"/>
      <c r="F94" s="77"/>
      <c r="G94" s="60"/>
      <c r="H94" s="60"/>
      <c r="I94" s="120"/>
      <c r="J94" s="120"/>
      <c r="K94" s="249"/>
    </row>
    <row r="95" spans="1:11" hidden="1">
      <c r="A95" s="39"/>
      <c r="B95" s="127"/>
      <c r="C95" s="134"/>
      <c r="D95" s="57"/>
      <c r="E95" s="57"/>
      <c r="F95" s="77"/>
      <c r="G95" s="60"/>
      <c r="H95" s="60"/>
      <c r="I95" s="120"/>
      <c r="J95" s="120"/>
      <c r="K95" s="249"/>
    </row>
    <row r="96" spans="1:11" hidden="1">
      <c r="A96" s="39"/>
      <c r="B96" s="127"/>
      <c r="C96" s="134"/>
      <c r="D96" s="57"/>
      <c r="E96" s="57"/>
      <c r="F96" s="77"/>
      <c r="G96" s="60"/>
      <c r="H96" s="60"/>
      <c r="I96" s="120"/>
      <c r="J96" s="120"/>
      <c r="K96" s="249"/>
    </row>
    <row r="97" spans="1:11" hidden="1">
      <c r="A97" s="39"/>
      <c r="B97" s="127"/>
      <c r="C97" s="134"/>
      <c r="D97" s="57"/>
      <c r="E97" s="57"/>
      <c r="F97" s="77"/>
      <c r="G97" s="60"/>
      <c r="H97" s="60"/>
      <c r="I97" s="120"/>
      <c r="J97" s="120"/>
      <c r="K97" s="249"/>
    </row>
    <row r="98" spans="1:11" ht="15.75" hidden="1" thickBot="1">
      <c r="A98" s="40"/>
      <c r="B98" s="128"/>
      <c r="C98" s="135"/>
      <c r="D98" s="61"/>
      <c r="E98" s="61"/>
      <c r="F98" s="78"/>
      <c r="G98" s="62"/>
      <c r="H98" s="62"/>
      <c r="I98" s="121"/>
      <c r="J98" s="121"/>
      <c r="K98" s="250"/>
    </row>
    <row r="99" spans="1:11" ht="15.75" hidden="1" thickBot="1">
      <c r="A99" s="1" t="e">
        <f>G9</f>
        <v>#N/A</v>
      </c>
      <c r="B99" s="113"/>
      <c r="C99" s="45"/>
      <c r="D99" s="46"/>
      <c r="E99" s="46"/>
      <c r="F99" s="46"/>
      <c r="G99" s="47"/>
      <c r="H99" s="47"/>
      <c r="I99" s="125"/>
      <c r="J99" s="125"/>
      <c r="K99" s="253"/>
    </row>
    <row r="100" spans="1:11" hidden="1">
      <c r="A100" s="38"/>
      <c r="B100" s="126"/>
      <c r="C100" s="136"/>
      <c r="D100" s="58"/>
      <c r="E100" s="58"/>
      <c r="F100" s="79"/>
      <c r="G100" s="59"/>
      <c r="H100" s="66"/>
      <c r="I100" s="123"/>
      <c r="J100" s="221"/>
      <c r="K100" s="248"/>
    </row>
    <row r="101" spans="1:11" hidden="1">
      <c r="A101" s="39"/>
      <c r="B101" s="127"/>
      <c r="C101" s="134"/>
      <c r="D101" s="57"/>
      <c r="E101" s="57"/>
      <c r="F101" s="77"/>
      <c r="G101" s="60"/>
      <c r="H101" s="60"/>
      <c r="I101" s="120"/>
      <c r="J101" s="120"/>
      <c r="K101" s="249"/>
    </row>
    <row r="102" spans="1:11" hidden="1">
      <c r="A102" s="39"/>
      <c r="B102" s="127"/>
      <c r="C102" s="134"/>
      <c r="D102" s="57"/>
      <c r="E102" s="57"/>
      <c r="F102" s="77"/>
      <c r="G102" s="60"/>
      <c r="H102" s="60"/>
      <c r="I102" s="120"/>
      <c r="J102" s="120"/>
      <c r="K102" s="249"/>
    </row>
    <row r="103" spans="1:11" hidden="1">
      <c r="A103" s="39"/>
      <c r="B103" s="127"/>
      <c r="C103" s="134"/>
      <c r="D103" s="57"/>
      <c r="E103" s="57"/>
      <c r="F103" s="77"/>
      <c r="G103" s="60"/>
      <c r="H103" s="60"/>
      <c r="I103" s="120"/>
      <c r="J103" s="120"/>
      <c r="K103" s="249"/>
    </row>
    <row r="104" spans="1:11" hidden="1">
      <c r="A104" s="39"/>
      <c r="B104" s="127"/>
      <c r="C104" s="134"/>
      <c r="D104" s="57"/>
      <c r="E104" s="57"/>
      <c r="F104" s="77"/>
      <c r="G104" s="60"/>
      <c r="H104" s="60"/>
      <c r="I104" s="120"/>
      <c r="J104" s="120"/>
      <c r="K104" s="249"/>
    </row>
    <row r="105" spans="1:11" ht="15.75" hidden="1" thickBot="1">
      <c r="A105" s="40"/>
      <c r="B105" s="128"/>
      <c r="C105" s="135"/>
      <c r="D105" s="61"/>
      <c r="E105" s="61"/>
      <c r="F105" s="78"/>
      <c r="G105" s="62"/>
      <c r="H105" s="62"/>
      <c r="I105" s="121"/>
      <c r="J105" s="121"/>
      <c r="K105" s="250"/>
    </row>
    <row r="106" spans="1:11" ht="15.75" hidden="1" thickBot="1">
      <c r="A106" s="1" t="e">
        <f>H9</f>
        <v>#N/A</v>
      </c>
      <c r="B106" s="113"/>
      <c r="C106" s="45"/>
      <c r="D106" s="46"/>
      <c r="E106" s="46"/>
      <c r="F106" s="46"/>
      <c r="G106" s="47"/>
      <c r="H106" s="47"/>
      <c r="I106" s="125"/>
      <c r="J106" s="125"/>
      <c r="K106" s="253"/>
    </row>
    <row r="107" spans="1:11" hidden="1">
      <c r="A107" s="38"/>
      <c r="B107" s="126"/>
      <c r="C107" s="136"/>
      <c r="D107" s="58"/>
      <c r="E107" s="58"/>
      <c r="F107" s="79"/>
      <c r="G107" s="59"/>
      <c r="H107" s="66"/>
      <c r="I107" s="123"/>
      <c r="J107" s="221"/>
      <c r="K107" s="248"/>
    </row>
    <row r="108" spans="1:11" hidden="1">
      <c r="A108" s="39"/>
      <c r="B108" s="127"/>
      <c r="C108" s="134"/>
      <c r="D108" s="57"/>
      <c r="E108" s="57"/>
      <c r="F108" s="77"/>
      <c r="G108" s="60"/>
      <c r="H108" s="60"/>
      <c r="I108" s="120"/>
      <c r="J108" s="120"/>
      <c r="K108" s="249"/>
    </row>
    <row r="109" spans="1:11" hidden="1">
      <c r="A109" s="39"/>
      <c r="B109" s="127"/>
      <c r="C109" s="134"/>
      <c r="D109" s="57"/>
      <c r="E109" s="57"/>
      <c r="F109" s="77"/>
      <c r="G109" s="60"/>
      <c r="H109" s="60"/>
      <c r="I109" s="120"/>
      <c r="J109" s="120"/>
      <c r="K109" s="249"/>
    </row>
    <row r="110" spans="1:11" hidden="1">
      <c r="A110" s="39"/>
      <c r="B110" s="127"/>
      <c r="C110" s="134"/>
      <c r="D110" s="57"/>
      <c r="E110" s="57"/>
      <c r="F110" s="77"/>
      <c r="G110" s="60"/>
      <c r="H110" s="60"/>
      <c r="I110" s="120"/>
      <c r="J110" s="120"/>
      <c r="K110" s="249"/>
    </row>
    <row r="111" spans="1:11" hidden="1">
      <c r="A111" s="39"/>
      <c r="B111" s="127"/>
      <c r="C111" s="134"/>
      <c r="D111" s="57"/>
      <c r="E111" s="57"/>
      <c r="F111" s="77"/>
      <c r="G111" s="60"/>
      <c r="H111" s="60"/>
      <c r="I111" s="120"/>
      <c r="J111" s="120"/>
      <c r="K111" s="249"/>
    </row>
    <row r="112" spans="1:11" ht="15.75" hidden="1" thickBot="1">
      <c r="A112" s="40"/>
      <c r="B112" s="128"/>
      <c r="C112" s="135"/>
      <c r="D112" s="61"/>
      <c r="E112" s="61"/>
      <c r="F112" s="78"/>
      <c r="G112" s="62"/>
      <c r="H112" s="62"/>
      <c r="I112" s="121"/>
      <c r="J112" s="121"/>
      <c r="K112" s="250"/>
    </row>
    <row r="113" spans="1:11" ht="15.75" hidden="1" thickBot="1">
      <c r="A113" s="1" t="e">
        <f>I9</f>
        <v>#N/A</v>
      </c>
      <c r="B113" s="113"/>
      <c r="C113" s="45"/>
      <c r="D113" s="46"/>
      <c r="E113" s="46"/>
      <c r="F113" s="46"/>
      <c r="G113" s="47"/>
      <c r="H113" s="47"/>
      <c r="I113" s="125"/>
      <c r="J113" s="125"/>
      <c r="K113" s="253"/>
    </row>
    <row r="114" spans="1:11" hidden="1">
      <c r="A114" s="38"/>
      <c r="B114" s="126"/>
      <c r="C114" s="136"/>
      <c r="D114" s="58"/>
      <c r="E114" s="58"/>
      <c r="F114" s="79"/>
      <c r="G114" s="59"/>
      <c r="H114" s="66"/>
      <c r="I114" s="123"/>
      <c r="J114" s="221"/>
      <c r="K114" s="248"/>
    </row>
    <row r="115" spans="1:11" hidden="1">
      <c r="A115" s="39"/>
      <c r="B115" s="127"/>
      <c r="C115" s="134"/>
      <c r="D115" s="57"/>
      <c r="E115" s="57"/>
      <c r="F115" s="77"/>
      <c r="G115" s="60"/>
      <c r="H115" s="60"/>
      <c r="I115" s="120"/>
      <c r="J115" s="120"/>
      <c r="K115" s="249"/>
    </row>
    <row r="116" spans="1:11" hidden="1">
      <c r="A116" s="39"/>
      <c r="B116" s="127"/>
      <c r="C116" s="134"/>
      <c r="D116" s="57"/>
      <c r="E116" s="57"/>
      <c r="F116" s="77"/>
      <c r="G116" s="60"/>
      <c r="H116" s="60"/>
      <c r="I116" s="120"/>
      <c r="J116" s="120"/>
      <c r="K116" s="249"/>
    </row>
    <row r="117" spans="1:11" hidden="1">
      <c r="A117" s="39"/>
      <c r="B117" s="127"/>
      <c r="C117" s="134"/>
      <c r="D117" s="57"/>
      <c r="E117" s="57"/>
      <c r="F117" s="77"/>
      <c r="G117" s="60"/>
      <c r="H117" s="60"/>
      <c r="I117" s="120"/>
      <c r="J117" s="120"/>
      <c r="K117" s="249"/>
    </row>
    <row r="118" spans="1:11" hidden="1">
      <c r="A118" s="39"/>
      <c r="B118" s="127"/>
      <c r="C118" s="134"/>
      <c r="D118" s="57"/>
      <c r="E118" s="57"/>
      <c r="F118" s="77"/>
      <c r="G118" s="60"/>
      <c r="H118" s="60"/>
      <c r="I118" s="120"/>
      <c r="J118" s="120"/>
      <c r="K118" s="249"/>
    </row>
    <row r="119" spans="1:11" ht="15.75" hidden="1" thickBot="1">
      <c r="A119" s="40"/>
      <c r="B119" s="128"/>
      <c r="C119" s="135"/>
      <c r="D119" s="61"/>
      <c r="E119" s="61"/>
      <c r="F119" s="78"/>
      <c r="G119" s="62"/>
      <c r="H119" s="62"/>
      <c r="I119" s="121"/>
      <c r="J119" s="121"/>
      <c r="K119" s="250"/>
    </row>
    <row r="120" spans="1:11" ht="15.75" hidden="1" thickBot="1">
      <c r="A120" s="1" t="e">
        <f>J9</f>
        <v>#N/A</v>
      </c>
      <c r="B120" s="113"/>
      <c r="C120" s="45"/>
      <c r="D120" s="46"/>
      <c r="E120" s="46"/>
      <c r="F120" s="46"/>
      <c r="G120" s="47"/>
      <c r="H120" s="47"/>
      <c r="I120" s="125"/>
      <c r="J120" s="125"/>
      <c r="K120" s="253"/>
    </row>
    <row r="121" spans="1:11" hidden="1">
      <c r="A121" s="38"/>
      <c r="B121" s="126"/>
      <c r="C121" s="136"/>
      <c r="D121" s="58"/>
      <c r="E121" s="58"/>
      <c r="F121" s="79"/>
      <c r="G121" s="59"/>
      <c r="H121" s="66"/>
      <c r="I121" s="123"/>
      <c r="J121" s="221"/>
      <c r="K121" s="248"/>
    </row>
    <row r="122" spans="1:11" hidden="1">
      <c r="A122" s="39"/>
      <c r="B122" s="127"/>
      <c r="C122" s="134"/>
      <c r="D122" s="57"/>
      <c r="E122" s="57"/>
      <c r="F122" s="77"/>
      <c r="G122" s="60"/>
      <c r="H122" s="60"/>
      <c r="I122" s="120"/>
      <c r="J122" s="120"/>
      <c r="K122" s="249"/>
    </row>
    <row r="123" spans="1:11" hidden="1">
      <c r="A123" s="39"/>
      <c r="B123" s="127"/>
      <c r="C123" s="134"/>
      <c r="D123" s="57"/>
      <c r="E123" s="57"/>
      <c r="F123" s="77"/>
      <c r="G123" s="60"/>
      <c r="H123" s="60"/>
      <c r="I123" s="120"/>
      <c r="J123" s="120"/>
      <c r="K123" s="249"/>
    </row>
    <row r="124" spans="1:11" hidden="1">
      <c r="A124" s="39"/>
      <c r="B124" s="127"/>
      <c r="C124" s="134"/>
      <c r="D124" s="57"/>
      <c r="E124" s="57"/>
      <c r="F124" s="77"/>
      <c r="G124" s="60"/>
      <c r="H124" s="60"/>
      <c r="I124" s="120"/>
      <c r="J124" s="120"/>
      <c r="K124" s="249"/>
    </row>
    <row r="125" spans="1:11" hidden="1">
      <c r="A125" s="39"/>
      <c r="B125" s="127"/>
      <c r="C125" s="134"/>
      <c r="D125" s="57"/>
      <c r="E125" s="57"/>
      <c r="F125" s="77"/>
      <c r="G125" s="60"/>
      <c r="H125" s="60"/>
      <c r="I125" s="120"/>
      <c r="J125" s="120"/>
      <c r="K125" s="249"/>
    </row>
    <row r="126" spans="1:11" ht="15.75" thickBot="1">
      <c r="A126" s="40"/>
      <c r="B126" s="128"/>
      <c r="C126" s="135"/>
      <c r="D126" s="61"/>
      <c r="E126" s="61"/>
      <c r="F126" s="78"/>
      <c r="G126" s="62"/>
      <c r="H126" s="62"/>
      <c r="I126" s="121"/>
      <c r="J126" s="121"/>
      <c r="K126" s="250"/>
    </row>
    <row r="127" spans="1:11">
      <c r="A127" s="81"/>
      <c r="B127" s="81"/>
      <c r="C127" s="81"/>
      <c r="D127" s="81"/>
      <c r="E127" s="81"/>
      <c r="F127" s="81"/>
      <c r="G127" s="81"/>
    </row>
  </sheetData>
  <mergeCells count="6">
    <mergeCell ref="A50:A51"/>
    <mergeCell ref="A7:A9"/>
    <mergeCell ref="B7:B9"/>
    <mergeCell ref="C7:K7"/>
    <mergeCell ref="K8:K9"/>
    <mergeCell ref="A34:A35"/>
  </mergeCells>
  <dataValidations count="4">
    <dataValidation type="list" allowBlank="1" showInputMessage="1" showErrorMessage="1" sqref="K72:K77 K121:K126 K114:K119 K107:K112 K100:K105 K93:K98 K86:K91 K79:K84">
      <formula1>$AA$17:$AA$18</formula1>
    </dataValidation>
    <dataValidation type="list" allowBlank="1" showInputMessage="1" showErrorMessage="1" sqref="H72:H77 H107:H112 H100:H105 H93:H98 H86:H91 H79:H84">
      <formula1>$AA$2:$AA$12</formula1>
    </dataValidation>
    <dataValidation type="list" allowBlank="1" showInputMessage="1" showErrorMessage="1" sqref="H114:H119">
      <formula1>$AA$2:$AA$9</formula1>
    </dataValidation>
    <dataValidation type="whole" allowBlank="1" showInputMessage="1" showErrorMessage="1" sqref="B12:K19 B21:K33 C10:K10">
      <formula1>0</formula1>
      <formula2>100</formula2>
    </dataValidation>
  </dataValidations>
  <pageMargins left="0.7" right="0.7" top="0.75" bottom="0.75" header="0.3" footer="0.3"/>
  <legacyDrawing r:id="rId1"/>
  <extLst>
    <ext xmlns:x14="http://schemas.microsoft.com/office/spreadsheetml/2009/9/main" uri="{CCE6A557-97BC-4b89-ADB6-D9C93CAAB3DF}">
      <x14:dataValidations xmlns:xm="http://schemas.microsoft.com/office/excel/2006/main" count="10">
        <x14:dataValidation type="list" allowBlank="1" showInputMessage="1" showErrorMessage="1">
          <x14:formula1>
            <xm:f>'Look-upSheet'!$A$19:$A$20</xm:f>
          </x14:formula1>
          <xm:sqref>B65:B70 D72:G77 B121:B126 B114:B119 B107:B112 B100:B105 B93:B98 B86:B91 B79:B84 B72:B77 D121:G126 D114:G119 D107:G112 D100:G105 D93:G98 D86:G91 D79:G84 D65:G70</xm:sqref>
        </x14:dataValidation>
        <x14:dataValidation type="list" allowBlank="1" showInputMessage="1" showErrorMessage="1">
          <x14:formula1>
            <xm:f>'Look-upSheet'!$K$2:$K$61</xm:f>
          </x14:formula1>
          <xm:sqref>C65:C70 C72:C77 C79:C84 C86:C91 C93:C98 C100:C105 C107:C112 C114:C119 C121:C126</xm:sqref>
        </x14:dataValidation>
        <x14:dataValidation type="list" allowBlank="1" showInputMessage="1" showErrorMessage="1">
          <x14:formula1>
            <xm:f>'Look-upSheet'!$Z$17:$Z$18</xm:f>
          </x14:formula1>
          <xm:sqref>K65:K70</xm:sqref>
        </x14:dataValidation>
        <x14:dataValidation type="list" allowBlank="1" showInputMessage="1" showErrorMessage="1">
          <x14:formula1>
            <xm:f>'Look-upSheet'!$Z$2:$Z$12</xm:f>
          </x14:formula1>
          <xm:sqref>H65:H70</xm:sqref>
        </x14:dataValidation>
        <x14:dataValidation type="list" allowBlank="1" showInputMessage="1" showErrorMessage="1">
          <x14:formula1>
            <xm:f>'Look-upSheet'!$Z$2:$Z$9</xm:f>
          </x14:formula1>
          <xm:sqref>H121:H126</xm:sqref>
        </x14:dataValidation>
        <x14:dataValidation type="list" allowBlank="1" showInputMessage="1" showErrorMessage="1">
          <x14:formula1>
            <xm:f>'Look-upSheet'!$A$9:$A$15</xm:f>
          </x14:formula1>
          <xm:sqref>E2</xm:sqref>
        </x14:dataValidation>
        <x14:dataValidation type="list" allowBlank="1" showInputMessage="1" showErrorMessage="1">
          <x14:formula1>
            <xm:f>'Look-upSheet'!$B$2:$B$6</xm:f>
          </x14:formula1>
          <xm:sqref>B2</xm:sqref>
        </x14:dataValidation>
        <x14:dataValidation type="list" allowBlank="1" showInputMessage="1" showErrorMessage="1">
          <x14:formula1>
            <xm:f>'Look-upSheet'!$D$2:$D$25</xm:f>
          </x14:formula1>
          <xm:sqref>B3</xm:sqref>
        </x14:dataValidation>
        <x14:dataValidation type="list" allowBlank="1" showInputMessage="1" showErrorMessage="1">
          <x14:formula1>
            <xm:f>'Look-upSheet'!$O$2:$O$72</xm:f>
          </x14:formula1>
          <xm:sqref>B4</xm:sqref>
        </x14:dataValidation>
        <x14:dataValidation type="list" allowBlank="1" showInputMessage="1" showErrorMessage="1">
          <x14:formula1>
            <xm:f>'Look-upSheet'!$U$2:$U$401</xm:f>
          </x14:formula1>
          <xm:sqref>C8:J8</xm:sqref>
        </x14:dataValidation>
      </x14:dataValidations>
    </ext>
  </extLst>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5"/>
  </sheetPr>
  <dimension ref="A1:K126"/>
  <sheetViews>
    <sheetView topLeftCell="A15" zoomScale="90" zoomScaleNormal="90" zoomScalePageLayoutView="90" workbookViewId="0">
      <selection activeCell="B54" sqref="B54"/>
    </sheetView>
  </sheetViews>
  <sheetFormatPr defaultColWidth="8.85546875" defaultRowHeight="15"/>
  <cols>
    <col min="1" max="1" width="37.42578125" style="3" customWidth="1"/>
    <col min="2" max="2" width="13.85546875" style="3" customWidth="1"/>
    <col min="3" max="3" width="20" style="3" customWidth="1"/>
    <col min="4" max="4" width="19.42578125" style="3" customWidth="1"/>
    <col min="5" max="5" width="21.7109375" style="3" customWidth="1"/>
    <col min="6" max="6" width="19.42578125" style="3" customWidth="1"/>
    <col min="7" max="7" width="21.7109375" style="3" customWidth="1"/>
    <col min="8" max="10" width="19.42578125" style="3" customWidth="1"/>
    <col min="11" max="11" width="28.7109375" style="240" customWidth="1"/>
    <col min="12" max="16384" width="8.85546875" style="3"/>
  </cols>
  <sheetData>
    <row r="1" spans="1:11">
      <c r="A1" s="6" t="s">
        <v>0</v>
      </c>
    </row>
    <row r="2" spans="1:11">
      <c r="A2" s="8" t="s">
        <v>384</v>
      </c>
      <c r="B2" s="92" t="s">
        <v>380</v>
      </c>
      <c r="D2" s="8" t="s">
        <v>385</v>
      </c>
      <c r="E2" s="92" t="s">
        <v>81</v>
      </c>
      <c r="F2" s="19"/>
    </row>
    <row r="3" spans="1:11">
      <c r="A3" s="8" t="s">
        <v>378</v>
      </c>
      <c r="B3" s="93" t="s">
        <v>71</v>
      </c>
      <c r="D3" s="8" t="s">
        <v>387</v>
      </c>
      <c r="E3" s="3" t="s">
        <v>362</v>
      </c>
      <c r="F3" s="7"/>
    </row>
    <row r="4" spans="1:11">
      <c r="A4" s="8" t="s">
        <v>377</v>
      </c>
      <c r="B4" s="92" t="s">
        <v>106</v>
      </c>
      <c r="D4" s="8" t="s">
        <v>196</v>
      </c>
      <c r="E4" s="3" t="s">
        <v>362</v>
      </c>
      <c r="F4" s="7"/>
      <c r="G4" s="144" t="s">
        <v>4</v>
      </c>
      <c r="H4" s="143" t="s">
        <v>5</v>
      </c>
    </row>
    <row r="5" spans="1:11">
      <c r="A5" s="261" t="s">
        <v>410</v>
      </c>
      <c r="B5" s="261"/>
      <c r="C5" s="262"/>
      <c r="D5" s="263"/>
      <c r="E5" s="19"/>
    </row>
    <row r="6" spans="1:11" ht="9" customHeight="1" thickBot="1"/>
    <row r="7" spans="1:11" ht="15.75" customHeight="1" thickBot="1">
      <c r="A7" s="532" t="s">
        <v>6</v>
      </c>
      <c r="B7" s="535" t="s">
        <v>7</v>
      </c>
      <c r="C7" s="529" t="s">
        <v>8</v>
      </c>
      <c r="D7" s="530"/>
      <c r="E7" s="530"/>
      <c r="F7" s="530"/>
      <c r="G7" s="530"/>
      <c r="H7" s="530"/>
      <c r="I7" s="530"/>
      <c r="J7" s="530"/>
      <c r="K7" s="531"/>
    </row>
    <row r="8" spans="1:11" ht="30.75" thickBot="1">
      <c r="A8" s="533"/>
      <c r="B8" s="536"/>
      <c r="C8" s="106" t="s">
        <v>9</v>
      </c>
      <c r="D8" s="106" t="s">
        <v>9</v>
      </c>
      <c r="E8" s="106" t="s">
        <v>9</v>
      </c>
      <c r="F8" s="106" t="s">
        <v>9</v>
      </c>
      <c r="G8" s="106" t="s">
        <v>9</v>
      </c>
      <c r="H8" s="106" t="s">
        <v>9</v>
      </c>
      <c r="I8" s="106" t="s">
        <v>9</v>
      </c>
      <c r="J8" s="106" t="s">
        <v>9</v>
      </c>
      <c r="K8" s="538" t="s">
        <v>671</v>
      </c>
    </row>
    <row r="9" spans="1:11" ht="15.75" thickBot="1">
      <c r="A9" s="534"/>
      <c r="B9" s="537"/>
      <c r="C9" s="106" t="e">
        <f>VLOOKUP(C8,'Look-upSheet'!U1:W513,3,FALSE)</f>
        <v>#N/A</v>
      </c>
      <c r="D9" s="106" t="e">
        <f>VLOOKUP(D8,'Look-upSheet'!V1:X513,3,FALSE)</f>
        <v>#N/A</v>
      </c>
      <c r="E9" s="106" t="e">
        <f>VLOOKUP(E8,'Look-upSheet'!W1:Z512,3,FALSE)</f>
        <v>#N/A</v>
      </c>
      <c r="F9" s="106" t="e">
        <f>VLOOKUP(F8,'Look-upSheet'!X1:AA512,3,FALSE)</f>
        <v>#N/A</v>
      </c>
      <c r="G9" s="106" t="e">
        <f>VLOOKUP(G8,'Look-upSheet'!Z1:AB512,3,FALSE)</f>
        <v>#N/A</v>
      </c>
      <c r="H9" s="106" t="e">
        <f>VLOOKUP(H8,'Look-upSheet'!AA1:AC512,3,FALSE)</f>
        <v>#N/A</v>
      </c>
      <c r="I9" s="106" t="e">
        <f>VLOOKUP(I8,'Look-upSheet'!AB1:AD512,3,FALSE)</f>
        <v>#N/A</v>
      </c>
      <c r="J9" s="106" t="e">
        <f>VLOOKUP(J8,'Look-upSheet'!AC1:AE512,3,FALSE)</f>
        <v>#N/A</v>
      </c>
      <c r="K9" s="539"/>
    </row>
    <row r="10" spans="1:11" ht="32.25" customHeight="1" thickBot="1">
      <c r="A10" s="5" t="s">
        <v>10</v>
      </c>
      <c r="B10" s="145">
        <v>1</v>
      </c>
      <c r="C10" s="2"/>
      <c r="D10" s="2"/>
      <c r="E10" s="2"/>
      <c r="F10" s="2"/>
      <c r="G10" s="2"/>
      <c r="H10" s="2"/>
      <c r="I10" s="2"/>
      <c r="J10" s="2"/>
      <c r="K10" s="228"/>
    </row>
    <row r="11" spans="1:11" ht="15.75" thickBot="1">
      <c r="A11" s="94" t="s">
        <v>11</v>
      </c>
      <c r="B11" s="95"/>
      <c r="C11" s="96"/>
      <c r="D11" s="96"/>
      <c r="E11" s="96"/>
      <c r="F11" s="96"/>
      <c r="G11" s="96"/>
      <c r="H11" s="96"/>
      <c r="I11" s="96"/>
      <c r="J11" s="96"/>
      <c r="K11" s="229"/>
    </row>
    <row r="12" spans="1:11">
      <c r="A12" s="97" t="s">
        <v>12</v>
      </c>
      <c r="B12" s="98"/>
      <c r="C12" s="99"/>
      <c r="D12" s="99"/>
      <c r="E12" s="99"/>
      <c r="F12" s="99"/>
      <c r="G12" s="99"/>
      <c r="H12" s="99"/>
      <c r="I12" s="99"/>
      <c r="J12" s="212"/>
      <c r="K12" s="230"/>
    </row>
    <row r="13" spans="1:11">
      <c r="A13" s="100" t="s">
        <v>13</v>
      </c>
      <c r="B13" s="101"/>
      <c r="C13" s="102"/>
      <c r="D13" s="102"/>
      <c r="E13" s="102"/>
      <c r="F13" s="102"/>
      <c r="G13" s="102"/>
      <c r="H13" s="102"/>
      <c r="I13" s="102"/>
      <c r="J13" s="213"/>
      <c r="K13" s="231"/>
    </row>
    <row r="14" spans="1:11">
      <c r="A14" s="100" t="s">
        <v>14</v>
      </c>
      <c r="B14" s="101"/>
      <c r="C14" s="102"/>
      <c r="D14" s="102"/>
      <c r="E14" s="102"/>
      <c r="F14" s="102"/>
      <c r="G14" s="102"/>
      <c r="H14" s="102"/>
      <c r="I14" s="102"/>
      <c r="J14" s="213"/>
      <c r="K14" s="231"/>
    </row>
    <row r="15" spans="1:11">
      <c r="A15" s="100" t="s">
        <v>15</v>
      </c>
      <c r="B15" s="101"/>
      <c r="C15" s="102"/>
      <c r="D15" s="102"/>
      <c r="E15" s="102"/>
      <c r="F15" s="102"/>
      <c r="G15" s="102"/>
      <c r="H15" s="102"/>
      <c r="I15" s="102"/>
      <c r="J15" s="213"/>
      <c r="K15" s="231"/>
    </row>
    <row r="16" spans="1:11">
      <c r="A16" s="100" t="s">
        <v>16</v>
      </c>
      <c r="B16" s="101"/>
      <c r="C16" s="102"/>
      <c r="D16" s="102"/>
      <c r="E16" s="102"/>
      <c r="F16" s="102"/>
      <c r="G16" s="102"/>
      <c r="H16" s="102"/>
      <c r="I16" s="102"/>
      <c r="J16" s="213"/>
      <c r="K16" s="231"/>
    </row>
    <row r="17" spans="1:11">
      <c r="A17" s="100" t="s">
        <v>17</v>
      </c>
      <c r="B17" s="101"/>
      <c r="C17" s="102"/>
      <c r="D17" s="102"/>
      <c r="E17" s="102"/>
      <c r="F17" s="102"/>
      <c r="G17" s="102"/>
      <c r="H17" s="102"/>
      <c r="I17" s="102"/>
      <c r="J17" s="213"/>
      <c r="K17" s="231"/>
    </row>
    <row r="18" spans="1:11">
      <c r="A18" s="100" t="s">
        <v>18</v>
      </c>
      <c r="B18" s="101"/>
      <c r="C18" s="102"/>
      <c r="D18" s="102"/>
      <c r="E18" s="102"/>
      <c r="F18" s="102"/>
      <c r="G18" s="102"/>
      <c r="H18" s="102"/>
      <c r="I18" s="102"/>
      <c r="J18" s="213"/>
      <c r="K18" s="231"/>
    </row>
    <row r="19" spans="1:11" ht="17.25" customHeight="1" thickBot="1">
      <c r="A19" s="103" t="s">
        <v>19</v>
      </c>
      <c r="B19" s="104"/>
      <c r="C19" s="105"/>
      <c r="D19" s="105"/>
      <c r="E19" s="105"/>
      <c r="F19" s="105"/>
      <c r="G19" s="105"/>
      <c r="H19" s="105"/>
      <c r="I19" s="105"/>
      <c r="J19" s="214"/>
      <c r="K19" s="232"/>
    </row>
    <row r="20" spans="1:11" ht="15.75" thickBot="1">
      <c r="A20" s="5" t="s">
        <v>20</v>
      </c>
      <c r="B20" s="21"/>
      <c r="C20" s="24"/>
      <c r="D20" s="24"/>
      <c r="E20" s="24"/>
      <c r="F20" s="24"/>
      <c r="G20" s="24"/>
      <c r="H20" s="24"/>
      <c r="I20" s="24"/>
      <c r="J20" s="24"/>
      <c r="K20" s="233"/>
    </row>
    <row r="21" spans="1:11">
      <c r="A21" s="115" t="s">
        <v>392</v>
      </c>
      <c r="B21" s="328">
        <v>15</v>
      </c>
      <c r="C21" s="107"/>
      <c r="D21" s="107"/>
      <c r="E21" s="107"/>
      <c r="F21" s="107"/>
      <c r="G21" s="107"/>
      <c r="H21" s="107"/>
      <c r="I21" s="107"/>
      <c r="J21" s="215"/>
      <c r="K21" s="234"/>
    </row>
    <row r="22" spans="1:11">
      <c r="A22" s="116" t="s">
        <v>393</v>
      </c>
      <c r="B22" s="329">
        <v>20</v>
      </c>
      <c r="C22" s="108"/>
      <c r="D22" s="108"/>
      <c r="E22" s="108"/>
      <c r="F22" s="108"/>
      <c r="G22" s="108"/>
      <c r="H22" s="108"/>
      <c r="I22" s="108"/>
      <c r="J22" s="216"/>
      <c r="K22" s="235"/>
    </row>
    <row r="23" spans="1:11">
      <c r="A23" s="116" t="s">
        <v>394</v>
      </c>
      <c r="B23" s="329">
        <v>15</v>
      </c>
      <c r="C23" s="108"/>
      <c r="D23" s="108"/>
      <c r="E23" s="108"/>
      <c r="F23" s="108"/>
      <c r="G23" s="108"/>
      <c r="H23" s="108"/>
      <c r="I23" s="108"/>
      <c r="J23" s="216"/>
      <c r="K23" s="235"/>
    </row>
    <row r="24" spans="1:11">
      <c r="A24" s="116" t="s">
        <v>395</v>
      </c>
      <c r="B24" s="329">
        <v>15</v>
      </c>
      <c r="C24" s="108"/>
      <c r="D24" s="108"/>
      <c r="E24" s="108"/>
      <c r="F24" s="108"/>
      <c r="G24" s="108"/>
      <c r="H24" s="108"/>
      <c r="I24" s="108"/>
      <c r="J24" s="216"/>
      <c r="K24" s="235"/>
    </row>
    <row r="25" spans="1:11">
      <c r="A25" s="116" t="s">
        <v>396</v>
      </c>
      <c r="B25" s="329">
        <v>5</v>
      </c>
      <c r="C25" s="108"/>
      <c r="D25" s="108"/>
      <c r="E25" s="108"/>
      <c r="F25" s="108"/>
      <c r="G25" s="108"/>
      <c r="H25" s="108"/>
      <c r="I25" s="108"/>
      <c r="J25" s="216"/>
      <c r="K25" s="235"/>
    </row>
    <row r="26" spans="1:11">
      <c r="A26" s="116" t="s">
        <v>397</v>
      </c>
      <c r="B26" s="329">
        <v>5</v>
      </c>
      <c r="C26" s="108"/>
      <c r="D26" s="108"/>
      <c r="E26" s="108"/>
      <c r="F26" s="108"/>
      <c r="G26" s="108"/>
      <c r="H26" s="108"/>
      <c r="I26" s="108"/>
      <c r="J26" s="216"/>
      <c r="K26" s="235"/>
    </row>
    <row r="27" spans="1:11">
      <c r="A27" s="116" t="s">
        <v>398</v>
      </c>
      <c r="B27" s="329">
        <v>15</v>
      </c>
      <c r="C27" s="108"/>
      <c r="D27" s="108"/>
      <c r="E27" s="108"/>
      <c r="F27" s="108"/>
      <c r="G27" s="108"/>
      <c r="H27" s="108"/>
      <c r="I27" s="108"/>
      <c r="J27" s="216"/>
      <c r="K27" s="235"/>
    </row>
    <row r="28" spans="1:11">
      <c r="A28" s="116" t="s">
        <v>399</v>
      </c>
      <c r="B28" s="329">
        <v>5</v>
      </c>
      <c r="C28" s="108"/>
      <c r="D28" s="108"/>
      <c r="E28" s="108"/>
      <c r="F28" s="108"/>
      <c r="G28" s="108"/>
      <c r="H28" s="108"/>
      <c r="I28" s="108"/>
      <c r="J28" s="216"/>
      <c r="K28" s="235"/>
    </row>
    <row r="29" spans="1:11">
      <c r="A29" s="116" t="s">
        <v>400</v>
      </c>
      <c r="B29" s="329">
        <v>5</v>
      </c>
      <c r="C29" s="108"/>
      <c r="D29" s="108"/>
      <c r="E29" s="108"/>
      <c r="F29" s="108"/>
      <c r="G29" s="108"/>
      <c r="H29" s="108"/>
      <c r="I29" s="108"/>
      <c r="J29" s="216"/>
      <c r="K29" s="235"/>
    </row>
    <row r="30" spans="1:11">
      <c r="A30" s="114" t="s">
        <v>401</v>
      </c>
      <c r="B30" s="28"/>
      <c r="C30" s="109"/>
      <c r="D30" s="109"/>
      <c r="E30" s="109"/>
      <c r="F30" s="109"/>
      <c r="G30" s="109"/>
      <c r="H30" s="109"/>
      <c r="I30" s="109"/>
      <c r="J30" s="217"/>
      <c r="K30" s="236"/>
    </row>
    <row r="31" spans="1:11">
      <c r="A31" s="114" t="s">
        <v>401</v>
      </c>
      <c r="B31" s="28"/>
      <c r="C31" s="109"/>
      <c r="D31" s="109"/>
      <c r="E31" s="109"/>
      <c r="F31" s="109"/>
      <c r="G31" s="109"/>
      <c r="H31" s="109"/>
      <c r="I31" s="109"/>
      <c r="J31" s="217"/>
      <c r="K31" s="236"/>
    </row>
    <row r="32" spans="1:11">
      <c r="A32" s="114" t="s">
        <v>401</v>
      </c>
      <c r="B32" s="28"/>
      <c r="C32" s="109"/>
      <c r="D32" s="109"/>
      <c r="E32" s="109"/>
      <c r="F32" s="109"/>
      <c r="G32" s="109"/>
      <c r="H32" s="109"/>
      <c r="I32" s="109"/>
      <c r="J32" s="217"/>
      <c r="K32" s="236"/>
    </row>
    <row r="33" spans="1:11" ht="15.75" thickBot="1">
      <c r="A33" s="114" t="s">
        <v>401</v>
      </c>
      <c r="B33" s="28"/>
      <c r="C33" s="109"/>
      <c r="D33" s="109"/>
      <c r="E33" s="109"/>
      <c r="F33" s="109"/>
      <c r="G33" s="109"/>
      <c r="H33" s="109"/>
      <c r="I33" s="109"/>
      <c r="J33" s="217"/>
      <c r="K33" s="236"/>
    </row>
    <row r="34" spans="1:11">
      <c r="A34" s="526" t="s">
        <v>21</v>
      </c>
      <c r="B34" s="13"/>
      <c r="C34" s="14"/>
      <c r="D34" s="14"/>
      <c r="E34" s="14"/>
      <c r="F34" s="14"/>
      <c r="G34" s="14"/>
      <c r="H34" s="14"/>
      <c r="I34" s="14"/>
      <c r="J34" s="14"/>
      <c r="K34" s="237"/>
    </row>
    <row r="35" spans="1:11" ht="18.75" customHeight="1" thickBot="1">
      <c r="A35" s="527"/>
      <c r="B35" s="16"/>
      <c r="C35" s="17"/>
      <c r="D35" s="17"/>
      <c r="E35" s="17"/>
      <c r="F35" s="17"/>
      <c r="G35" s="17"/>
      <c r="H35" s="17"/>
      <c r="I35" s="17"/>
      <c r="J35" s="17"/>
      <c r="K35" s="238"/>
    </row>
    <row r="36" spans="1:11" ht="15.75" thickBot="1">
      <c r="A36" s="9" t="s">
        <v>22</v>
      </c>
      <c r="B36" s="10"/>
      <c r="C36" s="10"/>
      <c r="D36" s="10"/>
      <c r="E36" s="10"/>
      <c r="F36" s="10"/>
      <c r="G36" s="10"/>
      <c r="H36" s="10"/>
      <c r="I36" s="10"/>
      <c r="J36" s="10"/>
      <c r="K36" s="241"/>
    </row>
    <row r="37" spans="1:11" ht="15.75" thickBot="1">
      <c r="A37" s="11" t="s">
        <v>23</v>
      </c>
      <c r="B37" s="327">
        <v>44595</v>
      </c>
      <c r="C37" s="12"/>
      <c r="D37" s="12"/>
      <c r="E37" s="12"/>
      <c r="F37" s="12"/>
      <c r="G37" s="12"/>
      <c r="H37" s="12"/>
      <c r="I37" s="12"/>
      <c r="J37" s="12"/>
      <c r="K37" s="242"/>
    </row>
    <row r="38" spans="1:11" ht="15.75" thickBot="1">
      <c r="A38" s="11" t="s">
        <v>24</v>
      </c>
      <c r="B38" s="327">
        <v>0</v>
      </c>
      <c r="C38" s="12"/>
      <c r="D38" s="12"/>
      <c r="E38" s="12"/>
      <c r="F38" s="12"/>
      <c r="G38" s="12"/>
      <c r="H38" s="12"/>
      <c r="I38" s="12"/>
      <c r="J38" s="12"/>
      <c r="K38" s="242"/>
    </row>
    <row r="39" spans="1:11" ht="15.75" thickBot="1">
      <c r="A39" s="9" t="s">
        <v>25</v>
      </c>
      <c r="B39" s="327">
        <v>0</v>
      </c>
      <c r="C39" s="12"/>
      <c r="D39" s="12"/>
      <c r="E39" s="12"/>
      <c r="F39" s="12"/>
      <c r="G39" s="12"/>
      <c r="H39" s="12"/>
      <c r="I39" s="12"/>
      <c r="J39" s="12"/>
      <c r="K39" s="242"/>
    </row>
    <row r="40" spans="1:11" ht="15.75" thickBot="1">
      <c r="A40" s="9" t="s">
        <v>26</v>
      </c>
      <c r="B40" s="327">
        <v>0</v>
      </c>
      <c r="C40" s="12"/>
      <c r="D40" s="12"/>
      <c r="E40" s="12"/>
      <c r="F40" s="12"/>
      <c r="G40" s="12"/>
      <c r="H40" s="12"/>
      <c r="I40" s="12"/>
      <c r="J40" s="12"/>
      <c r="K40" s="242"/>
    </row>
    <row r="41" spans="1:11" ht="15.75" thickBot="1">
      <c r="A41" s="9" t="s">
        <v>27</v>
      </c>
      <c r="B41" s="327"/>
      <c r="C41" s="12"/>
      <c r="D41" s="12"/>
      <c r="E41" s="12"/>
      <c r="F41" s="12"/>
      <c r="G41" s="12"/>
      <c r="H41" s="12"/>
      <c r="I41" s="12"/>
      <c r="J41" s="12"/>
      <c r="K41" s="242"/>
    </row>
    <row r="42" spans="1:11" ht="15.75" thickBot="1">
      <c r="A42" s="11" t="s">
        <v>28</v>
      </c>
      <c r="B42" s="327"/>
      <c r="C42" s="12"/>
      <c r="D42" s="12"/>
      <c r="E42" s="12"/>
      <c r="F42" s="12"/>
      <c r="G42" s="12"/>
      <c r="H42" s="12"/>
      <c r="I42" s="12"/>
      <c r="J42" s="12"/>
      <c r="K42" s="242"/>
    </row>
    <row r="43" spans="1:11" ht="15.75" thickBot="1">
      <c r="A43" s="11" t="s">
        <v>29</v>
      </c>
      <c r="B43" s="327"/>
      <c r="C43" s="12"/>
      <c r="D43" s="12"/>
      <c r="E43" s="12"/>
      <c r="F43" s="12"/>
      <c r="G43" s="12"/>
      <c r="H43" s="12"/>
      <c r="I43" s="12"/>
      <c r="J43" s="12"/>
      <c r="K43" s="242"/>
    </row>
    <row r="44" spans="1:11" ht="15.75" thickBot="1">
      <c r="A44" s="11" t="s">
        <v>30</v>
      </c>
      <c r="B44" s="327">
        <v>11331</v>
      </c>
      <c r="C44" s="12"/>
      <c r="D44" s="12"/>
      <c r="E44" s="12"/>
      <c r="F44" s="12"/>
      <c r="G44" s="12"/>
      <c r="H44" s="12"/>
      <c r="I44" s="12"/>
      <c r="J44" s="12"/>
      <c r="K44" s="242"/>
    </row>
    <row r="45" spans="1:11" ht="15.75" thickBot="1">
      <c r="A45" s="9" t="s">
        <v>31</v>
      </c>
      <c r="B45" s="327">
        <v>5000</v>
      </c>
      <c r="C45" s="12"/>
      <c r="D45" s="12"/>
      <c r="E45" s="12"/>
      <c r="F45" s="12"/>
      <c r="G45" s="12"/>
      <c r="H45" s="12"/>
      <c r="I45" s="12"/>
      <c r="J45" s="12"/>
      <c r="K45" s="242"/>
    </row>
    <row r="46" spans="1:11" ht="15.75" thickBot="1">
      <c r="A46" s="9" t="s">
        <v>32</v>
      </c>
      <c r="B46" s="327"/>
      <c r="C46" s="12"/>
      <c r="D46" s="12"/>
      <c r="E46" s="12"/>
      <c r="F46" s="12"/>
      <c r="G46" s="12"/>
      <c r="H46" s="12"/>
      <c r="I46" s="12"/>
      <c r="J46" s="12"/>
      <c r="K46" s="242"/>
    </row>
    <row r="47" spans="1:11" ht="15.75" thickBot="1">
      <c r="A47" s="9" t="s">
        <v>33</v>
      </c>
      <c r="B47" s="327">
        <f>SUM(B37:B46)</f>
        <v>60926</v>
      </c>
      <c r="C47" s="12"/>
      <c r="D47" s="12"/>
      <c r="E47" s="12"/>
      <c r="F47" s="12"/>
      <c r="G47" s="12"/>
      <c r="H47" s="12"/>
      <c r="I47" s="12"/>
      <c r="J47" s="12"/>
      <c r="K47" s="242"/>
    </row>
    <row r="48" spans="1:11" ht="15.75" thickBot="1">
      <c r="A48" s="9" t="s">
        <v>34</v>
      </c>
      <c r="B48" s="327">
        <f>B47*0.17</f>
        <v>10357.42</v>
      </c>
      <c r="C48" s="12"/>
      <c r="D48" s="12"/>
      <c r="E48" s="12"/>
      <c r="F48" s="12"/>
      <c r="G48" s="12"/>
      <c r="H48" s="12"/>
      <c r="I48" s="12"/>
      <c r="J48" s="12"/>
      <c r="K48" s="242"/>
    </row>
    <row r="49" spans="1:11" ht="15.75" thickBot="1">
      <c r="A49" s="9" t="s">
        <v>35</v>
      </c>
      <c r="B49" s="327">
        <f>SUM(B47:B48)</f>
        <v>71283.42</v>
      </c>
      <c r="C49" s="12"/>
      <c r="D49" s="12"/>
      <c r="E49" s="12"/>
      <c r="F49" s="12"/>
      <c r="G49" s="12"/>
      <c r="H49" s="12"/>
      <c r="I49" s="12"/>
      <c r="J49" s="12"/>
      <c r="K49" s="242"/>
    </row>
    <row r="50" spans="1:11">
      <c r="A50" s="526" t="s">
        <v>36</v>
      </c>
      <c r="B50" s="13"/>
      <c r="C50" s="14"/>
      <c r="D50" s="14"/>
      <c r="E50" s="14"/>
      <c r="F50" s="14"/>
      <c r="G50" s="14"/>
      <c r="H50" s="15"/>
      <c r="I50" s="15"/>
      <c r="J50" s="15"/>
      <c r="K50" s="237"/>
    </row>
    <row r="51" spans="1:11" ht="18.75" customHeight="1" thickBot="1">
      <c r="A51" s="528"/>
      <c r="B51" s="25"/>
      <c r="C51" s="26"/>
      <c r="D51" s="26"/>
      <c r="E51" s="26"/>
      <c r="F51" s="26"/>
      <c r="G51" s="26"/>
      <c r="H51" s="27"/>
      <c r="I51" s="27"/>
      <c r="J51" s="27"/>
      <c r="K51" s="239"/>
    </row>
    <row r="52" spans="1:11">
      <c r="A52" s="324" t="s">
        <v>723</v>
      </c>
      <c r="B52" s="498">
        <v>11</v>
      </c>
      <c r="C52" s="30"/>
      <c r="D52" s="30"/>
      <c r="E52" s="30"/>
      <c r="F52" s="30"/>
      <c r="G52" s="30"/>
      <c r="H52" s="30"/>
      <c r="I52" s="30"/>
      <c r="J52" s="218"/>
      <c r="K52" s="243"/>
    </row>
    <row r="53" spans="1:11" ht="15.75" thickBot="1">
      <c r="A53" s="307" t="s">
        <v>724</v>
      </c>
      <c r="B53" s="499">
        <v>11</v>
      </c>
      <c r="C53" s="265"/>
      <c r="D53" s="265"/>
      <c r="E53" s="265"/>
      <c r="F53" s="265"/>
      <c r="G53" s="265"/>
      <c r="H53" s="265"/>
      <c r="I53" s="265"/>
      <c r="J53" s="266"/>
      <c r="K53" s="267"/>
    </row>
    <row r="54" spans="1:11" ht="15.75" thickBot="1">
      <c r="A54" s="307"/>
      <c r="B54" s="500"/>
      <c r="C54" s="29"/>
      <c r="D54" s="29"/>
      <c r="E54" s="29"/>
      <c r="F54" s="29"/>
      <c r="G54" s="29"/>
      <c r="H54" s="29"/>
      <c r="I54" s="29"/>
      <c r="J54" s="219"/>
      <c r="K54" s="244"/>
    </row>
    <row r="55" spans="1:11" ht="15.75" thickBot="1">
      <c r="A55" s="307"/>
      <c r="B55" s="500"/>
      <c r="C55" s="29"/>
      <c r="D55" s="29"/>
      <c r="E55" s="29"/>
      <c r="F55" s="29"/>
      <c r="G55" s="29"/>
      <c r="H55" s="29"/>
      <c r="I55" s="29"/>
      <c r="J55" s="219"/>
      <c r="K55" s="244"/>
    </row>
    <row r="56" spans="1:11" ht="15.75" thickBot="1">
      <c r="A56" s="307"/>
      <c r="B56" s="500"/>
      <c r="C56" s="29"/>
      <c r="D56" s="29"/>
      <c r="E56" s="29"/>
      <c r="F56" s="29"/>
      <c r="G56" s="29"/>
      <c r="H56" s="29"/>
      <c r="I56" s="29"/>
      <c r="J56" s="219"/>
      <c r="K56" s="244"/>
    </row>
    <row r="57" spans="1:11" ht="15.75" thickBot="1">
      <c r="A57" s="36"/>
      <c r="B57" s="501"/>
      <c r="C57" s="29"/>
      <c r="D57" s="29"/>
      <c r="E57" s="29"/>
      <c r="F57" s="29"/>
      <c r="G57" s="29"/>
      <c r="H57" s="29"/>
      <c r="I57" s="29"/>
      <c r="J57" s="219"/>
      <c r="K57" s="244"/>
    </row>
    <row r="59" spans="1:11">
      <c r="A59" s="81" t="s">
        <v>37</v>
      </c>
      <c r="B59" s="81"/>
      <c r="C59" s="81"/>
      <c r="D59" s="81"/>
      <c r="E59" s="81"/>
      <c r="F59" s="81"/>
      <c r="G59" s="81"/>
    </row>
    <row r="60" spans="1:11">
      <c r="A60" s="81" t="s">
        <v>38</v>
      </c>
      <c r="B60" s="81"/>
      <c r="C60" s="81"/>
      <c r="D60" s="81"/>
      <c r="E60" s="81"/>
      <c r="F60" s="81"/>
      <c r="G60" s="81"/>
    </row>
    <row r="61" spans="1:11" ht="15.75" thickBot="1">
      <c r="A61" s="81" t="s">
        <v>402</v>
      </c>
      <c r="B61" s="81"/>
      <c r="C61" s="81"/>
      <c r="D61" s="81"/>
      <c r="E61" s="81"/>
      <c r="F61" s="81"/>
      <c r="G61" s="81"/>
    </row>
    <row r="62" spans="1:11" ht="60.75" thickBot="1">
      <c r="A62" s="41" t="s">
        <v>406</v>
      </c>
      <c r="B62" s="41" t="s">
        <v>404</v>
      </c>
      <c r="C62" s="43" t="s">
        <v>474</v>
      </c>
      <c r="D62" s="44" t="s">
        <v>39</v>
      </c>
      <c r="E62" s="44" t="s">
        <v>40</v>
      </c>
      <c r="F62" s="42" t="s">
        <v>41</v>
      </c>
      <c r="G62" s="80" t="s">
        <v>42</v>
      </c>
      <c r="H62" s="80" t="s">
        <v>405</v>
      </c>
      <c r="I62" s="117" t="s">
        <v>403</v>
      </c>
      <c r="J62" s="117"/>
      <c r="K62" s="246" t="s">
        <v>205</v>
      </c>
    </row>
    <row r="63" spans="1:11">
      <c r="A63" s="91" t="s">
        <v>374</v>
      </c>
      <c r="B63" s="110"/>
      <c r="C63" s="51"/>
      <c r="D63" s="52"/>
      <c r="E63" s="52"/>
      <c r="F63" s="52"/>
      <c r="G63" s="53"/>
      <c r="H63" s="53"/>
      <c r="I63" s="118"/>
      <c r="J63" s="118"/>
      <c r="K63" s="247"/>
    </row>
    <row r="64" spans="1:11" s="301" customFormat="1" ht="80.099999999999994" customHeight="1">
      <c r="A64" s="297" t="s">
        <v>684</v>
      </c>
      <c r="B64" s="295" t="s">
        <v>194</v>
      </c>
      <c r="C64" s="294" t="s">
        <v>423</v>
      </c>
      <c r="D64" s="295" t="s">
        <v>194</v>
      </c>
      <c r="E64" s="295" t="s">
        <v>194</v>
      </c>
      <c r="F64" s="295" t="s">
        <v>194</v>
      </c>
      <c r="G64" s="295" t="s">
        <v>195</v>
      </c>
      <c r="H64" s="296" t="s">
        <v>197</v>
      </c>
      <c r="I64" s="298"/>
      <c r="J64" s="298"/>
      <c r="K64" s="335"/>
    </row>
    <row r="65" spans="1:11" s="301" customFormat="1">
      <c r="A65" s="297"/>
      <c r="B65" s="295"/>
      <c r="C65" s="295"/>
      <c r="D65" s="295"/>
      <c r="E65" s="295"/>
      <c r="F65" s="295"/>
      <c r="G65" s="296"/>
      <c r="H65" s="296"/>
      <c r="I65" s="298"/>
      <c r="J65" s="298"/>
      <c r="K65" s="296"/>
    </row>
    <row r="66" spans="1:11" s="301" customFormat="1" hidden="1">
      <c r="A66" s="297"/>
      <c r="B66" s="295"/>
      <c r="C66" s="295"/>
      <c r="D66" s="295"/>
      <c r="E66" s="295"/>
      <c r="F66" s="295"/>
      <c r="G66" s="296"/>
      <c r="H66" s="296"/>
      <c r="I66" s="298"/>
      <c r="J66" s="298"/>
      <c r="K66" s="296"/>
    </row>
    <row r="67" spans="1:11" s="301" customFormat="1" hidden="1">
      <c r="A67" s="297"/>
      <c r="B67" s="295"/>
      <c r="C67" s="295"/>
      <c r="D67" s="295"/>
      <c r="E67" s="295"/>
      <c r="F67" s="295"/>
      <c r="G67" s="296"/>
      <c r="H67" s="296"/>
      <c r="I67" s="298"/>
      <c r="J67" s="298"/>
      <c r="K67" s="296"/>
    </row>
    <row r="68" spans="1:11" s="301" customFormat="1" hidden="1">
      <c r="A68" s="297"/>
      <c r="B68" s="295"/>
      <c r="C68" s="294"/>
      <c r="D68" s="295"/>
      <c r="E68" s="295"/>
      <c r="F68" s="295"/>
      <c r="G68" s="295"/>
      <c r="H68" s="296"/>
      <c r="I68" s="298"/>
      <c r="J68" s="298"/>
      <c r="K68" s="296"/>
    </row>
    <row r="69" spans="1:11" s="303" customFormat="1" ht="15.75" hidden="1" thickBot="1">
      <c r="A69" s="50"/>
      <c r="B69" s="302"/>
      <c r="C69" s="279"/>
      <c r="D69" s="280"/>
      <c r="E69" s="280"/>
      <c r="F69" s="280"/>
      <c r="G69" s="280"/>
      <c r="H69" s="281"/>
      <c r="I69" s="282"/>
      <c r="J69" s="282"/>
      <c r="K69" s="283"/>
    </row>
    <row r="70" spans="1:11" ht="15.75" hidden="1" thickBot="1">
      <c r="A70" s="37" t="e">
        <f>C9</f>
        <v>#N/A</v>
      </c>
      <c r="B70" s="111"/>
      <c r="C70" s="284"/>
      <c r="D70" s="285"/>
      <c r="E70" s="285"/>
      <c r="F70" s="285"/>
      <c r="G70" s="286"/>
      <c r="H70" s="286"/>
      <c r="I70" s="287"/>
      <c r="J70" s="287"/>
      <c r="K70" s="288"/>
    </row>
    <row r="71" spans="1:11" hidden="1">
      <c r="A71" s="48"/>
      <c r="B71" s="126"/>
      <c r="C71" s="264"/>
      <c r="D71" s="289"/>
      <c r="E71" s="289"/>
      <c r="F71" s="290"/>
      <c r="G71" s="291"/>
      <c r="H71" s="278"/>
      <c r="I71" s="292"/>
      <c r="J71" s="293"/>
      <c r="K71" s="278"/>
    </row>
    <row r="72" spans="1:11" hidden="1">
      <c r="A72" s="49"/>
      <c r="B72" s="127"/>
      <c r="C72" s="272"/>
      <c r="D72" s="276"/>
      <c r="E72" s="276"/>
      <c r="F72" s="277"/>
      <c r="G72" s="273"/>
      <c r="H72" s="273"/>
      <c r="I72" s="274"/>
      <c r="J72" s="274"/>
      <c r="K72" s="275"/>
    </row>
    <row r="73" spans="1:11" hidden="1">
      <c r="A73" s="49"/>
      <c r="B73" s="127"/>
      <c r="C73" s="134"/>
      <c r="D73" s="57"/>
      <c r="E73" s="57"/>
      <c r="F73" s="77"/>
      <c r="G73" s="60"/>
      <c r="H73" s="60"/>
      <c r="I73" s="120"/>
      <c r="J73" s="120"/>
      <c r="K73" s="249"/>
    </row>
    <row r="74" spans="1:11" hidden="1">
      <c r="A74" s="49"/>
      <c r="B74" s="127"/>
      <c r="C74" s="134"/>
      <c r="D74" s="57"/>
      <c r="E74" s="57"/>
      <c r="F74" s="77"/>
      <c r="G74" s="60"/>
      <c r="H74" s="60"/>
      <c r="I74" s="120"/>
      <c r="J74" s="120"/>
      <c r="K74" s="249"/>
    </row>
    <row r="75" spans="1:11" hidden="1">
      <c r="A75" s="49"/>
      <c r="B75" s="127"/>
      <c r="C75" s="134"/>
      <c r="D75" s="57"/>
      <c r="E75" s="57"/>
      <c r="F75" s="77"/>
      <c r="G75" s="60"/>
      <c r="H75" s="60"/>
      <c r="I75" s="120"/>
      <c r="J75" s="120"/>
      <c r="K75" s="249"/>
    </row>
    <row r="76" spans="1:11" ht="15.75" hidden="1" thickBot="1">
      <c r="A76" s="50"/>
      <c r="B76" s="128"/>
      <c r="C76" s="135"/>
      <c r="D76" s="61"/>
      <c r="E76" s="61"/>
      <c r="F76" s="78"/>
      <c r="G76" s="62"/>
      <c r="H76" s="62"/>
      <c r="I76" s="121"/>
      <c r="J76" s="121"/>
      <c r="K76" s="250"/>
    </row>
    <row r="77" spans="1:11" ht="15.75" hidden="1" thickBot="1">
      <c r="A77" s="1" t="e">
        <f>D9</f>
        <v>#N/A</v>
      </c>
      <c r="B77" s="112"/>
      <c r="C77" s="54"/>
      <c r="D77" s="55"/>
      <c r="E77" s="55"/>
      <c r="F77" s="55"/>
      <c r="G77" s="56"/>
      <c r="H77" s="56"/>
      <c r="I77" s="124"/>
      <c r="J77" s="124"/>
      <c r="K77" s="252"/>
    </row>
    <row r="78" spans="1:11" hidden="1">
      <c r="A78" s="38"/>
      <c r="B78" s="126"/>
      <c r="C78" s="136"/>
      <c r="D78" s="58"/>
      <c r="E78" s="58"/>
      <c r="F78" s="79"/>
      <c r="G78" s="59"/>
      <c r="H78" s="66"/>
      <c r="I78" s="123"/>
      <c r="J78" s="221"/>
      <c r="K78" s="248"/>
    </row>
    <row r="79" spans="1:11" hidden="1">
      <c r="A79" s="39"/>
      <c r="B79" s="127"/>
      <c r="C79" s="134"/>
      <c r="D79" s="57"/>
      <c r="E79" s="57"/>
      <c r="F79" s="77"/>
      <c r="G79" s="60"/>
      <c r="H79" s="60"/>
      <c r="I79" s="120"/>
      <c r="J79" s="120"/>
      <c r="K79" s="249"/>
    </row>
    <row r="80" spans="1:11" hidden="1">
      <c r="A80" s="39"/>
      <c r="B80" s="127"/>
      <c r="C80" s="134"/>
      <c r="D80" s="57"/>
      <c r="E80" s="57"/>
      <c r="F80" s="77"/>
      <c r="G80" s="60"/>
      <c r="H80" s="60"/>
      <c r="I80" s="120"/>
      <c r="J80" s="120"/>
      <c r="K80" s="249"/>
    </row>
    <row r="81" spans="1:11" hidden="1">
      <c r="A81" s="39"/>
      <c r="B81" s="127"/>
      <c r="C81" s="134"/>
      <c r="D81" s="57"/>
      <c r="E81" s="57"/>
      <c r="F81" s="77"/>
      <c r="G81" s="60"/>
      <c r="H81" s="60"/>
      <c r="I81" s="120"/>
      <c r="J81" s="120"/>
      <c r="K81" s="249"/>
    </row>
    <row r="82" spans="1:11" hidden="1">
      <c r="A82" s="39"/>
      <c r="B82" s="127"/>
      <c r="C82" s="134"/>
      <c r="D82" s="57"/>
      <c r="E82" s="57"/>
      <c r="F82" s="77"/>
      <c r="G82" s="60"/>
      <c r="H82" s="60"/>
      <c r="I82" s="120"/>
      <c r="J82" s="120"/>
      <c r="K82" s="249"/>
    </row>
    <row r="83" spans="1:11" ht="15.75" hidden="1" thickBot="1">
      <c r="A83" s="40"/>
      <c r="B83" s="128"/>
      <c r="C83" s="135"/>
      <c r="D83" s="61"/>
      <c r="E83" s="61"/>
      <c r="F83" s="78"/>
      <c r="G83" s="62"/>
      <c r="H83" s="62"/>
      <c r="I83" s="121"/>
      <c r="J83" s="121"/>
      <c r="K83" s="250"/>
    </row>
    <row r="84" spans="1:11" ht="15.75" hidden="1" thickBot="1">
      <c r="A84" s="1" t="e">
        <f>E9</f>
        <v>#N/A</v>
      </c>
      <c r="B84" s="113"/>
      <c r="C84" s="45"/>
      <c r="D84" s="46"/>
      <c r="E84" s="46"/>
      <c r="F84" s="46"/>
      <c r="G84" s="47"/>
      <c r="H84" s="47"/>
      <c r="I84" s="125"/>
      <c r="J84" s="125"/>
      <c r="K84" s="253"/>
    </row>
    <row r="85" spans="1:11" hidden="1">
      <c r="A85" s="38"/>
      <c r="B85" s="126"/>
      <c r="C85" s="136"/>
      <c r="D85" s="58"/>
      <c r="E85" s="58"/>
      <c r="F85" s="79"/>
      <c r="G85" s="59"/>
      <c r="H85" s="66"/>
      <c r="I85" s="123"/>
      <c r="J85" s="221"/>
      <c r="K85" s="248"/>
    </row>
    <row r="86" spans="1:11" hidden="1">
      <c r="A86" s="39"/>
      <c r="B86" s="127"/>
      <c r="C86" s="134"/>
      <c r="D86" s="57"/>
      <c r="E86" s="57"/>
      <c r="F86" s="77"/>
      <c r="G86" s="60"/>
      <c r="H86" s="60"/>
      <c r="I86" s="120"/>
      <c r="J86" s="120"/>
      <c r="K86" s="249"/>
    </row>
    <row r="87" spans="1:11" hidden="1">
      <c r="A87" s="39"/>
      <c r="B87" s="127"/>
      <c r="C87" s="134"/>
      <c r="D87" s="57"/>
      <c r="E87" s="57"/>
      <c r="F87" s="77"/>
      <c r="G87" s="60"/>
      <c r="H87" s="60"/>
      <c r="I87" s="120"/>
      <c r="J87" s="120"/>
      <c r="K87" s="249"/>
    </row>
    <row r="88" spans="1:11" hidden="1">
      <c r="A88" s="39"/>
      <c r="B88" s="127"/>
      <c r="C88" s="134"/>
      <c r="D88" s="57"/>
      <c r="E88" s="57"/>
      <c r="F88" s="77"/>
      <c r="G88" s="60"/>
      <c r="H88" s="60"/>
      <c r="I88" s="120"/>
      <c r="J88" s="120"/>
      <c r="K88" s="249"/>
    </row>
    <row r="89" spans="1:11" hidden="1">
      <c r="A89" s="39"/>
      <c r="B89" s="127"/>
      <c r="C89" s="134"/>
      <c r="D89" s="57"/>
      <c r="E89" s="57"/>
      <c r="F89" s="77"/>
      <c r="G89" s="60"/>
      <c r="H89" s="60"/>
      <c r="I89" s="120"/>
      <c r="J89" s="120"/>
      <c r="K89" s="249"/>
    </row>
    <row r="90" spans="1:11" ht="15.75" hidden="1" thickBot="1">
      <c r="A90" s="40"/>
      <c r="B90" s="128"/>
      <c r="C90" s="135"/>
      <c r="D90" s="61"/>
      <c r="E90" s="61"/>
      <c r="F90" s="78"/>
      <c r="G90" s="62"/>
      <c r="H90" s="62"/>
      <c r="I90" s="121"/>
      <c r="J90" s="121"/>
      <c r="K90" s="250"/>
    </row>
    <row r="91" spans="1:11" ht="15.75" hidden="1" thickBot="1">
      <c r="A91" s="1" t="e">
        <f>F9</f>
        <v>#N/A</v>
      </c>
      <c r="B91" s="113"/>
      <c r="C91" s="45"/>
      <c r="D91" s="46"/>
      <c r="E91" s="46"/>
      <c r="F91" s="46"/>
      <c r="G91" s="47"/>
      <c r="H91" s="47"/>
      <c r="I91" s="125"/>
      <c r="J91" s="125"/>
      <c r="K91" s="253"/>
    </row>
    <row r="92" spans="1:11" hidden="1">
      <c r="A92" s="38"/>
      <c r="B92" s="126"/>
      <c r="C92" s="136"/>
      <c r="D92" s="58"/>
      <c r="E92" s="58"/>
      <c r="F92" s="79"/>
      <c r="G92" s="59"/>
      <c r="H92" s="66"/>
      <c r="I92" s="123"/>
      <c r="J92" s="221"/>
      <c r="K92" s="248"/>
    </row>
    <row r="93" spans="1:11" hidden="1">
      <c r="A93" s="39"/>
      <c r="B93" s="127"/>
      <c r="C93" s="134"/>
      <c r="D93" s="57"/>
      <c r="E93" s="57"/>
      <c r="F93" s="77"/>
      <c r="G93" s="60"/>
      <c r="H93" s="60"/>
      <c r="I93" s="120"/>
      <c r="J93" s="120"/>
      <c r="K93" s="249"/>
    </row>
    <row r="94" spans="1:11" hidden="1">
      <c r="A94" s="39"/>
      <c r="B94" s="127"/>
      <c r="C94" s="134"/>
      <c r="D94" s="57"/>
      <c r="E94" s="57"/>
      <c r="F94" s="77"/>
      <c r="G94" s="60"/>
      <c r="H94" s="60"/>
      <c r="I94" s="120"/>
      <c r="J94" s="120"/>
      <c r="K94" s="249"/>
    </row>
    <row r="95" spans="1:11" hidden="1">
      <c r="A95" s="39"/>
      <c r="B95" s="127"/>
      <c r="C95" s="134"/>
      <c r="D95" s="57"/>
      <c r="E95" s="57"/>
      <c r="F95" s="77"/>
      <c r="G95" s="60"/>
      <c r="H95" s="60"/>
      <c r="I95" s="120"/>
      <c r="J95" s="120"/>
      <c r="K95" s="249"/>
    </row>
    <row r="96" spans="1:11" hidden="1">
      <c r="A96" s="39"/>
      <c r="B96" s="127"/>
      <c r="C96" s="134"/>
      <c r="D96" s="57"/>
      <c r="E96" s="57"/>
      <c r="F96" s="77"/>
      <c r="G96" s="60"/>
      <c r="H96" s="60"/>
      <c r="I96" s="120"/>
      <c r="J96" s="120"/>
      <c r="K96" s="249"/>
    </row>
    <row r="97" spans="1:11" ht="15.75" hidden="1" thickBot="1">
      <c r="A97" s="40"/>
      <c r="B97" s="128"/>
      <c r="C97" s="135"/>
      <c r="D97" s="61"/>
      <c r="E97" s="61"/>
      <c r="F97" s="78"/>
      <c r="G97" s="62"/>
      <c r="H97" s="62"/>
      <c r="I97" s="121"/>
      <c r="J97" s="121"/>
      <c r="K97" s="250"/>
    </row>
    <row r="98" spans="1:11" ht="15.75" hidden="1" thickBot="1">
      <c r="A98" s="1" t="e">
        <f>G9</f>
        <v>#N/A</v>
      </c>
      <c r="B98" s="113"/>
      <c r="C98" s="45"/>
      <c r="D98" s="46"/>
      <c r="E98" s="46"/>
      <c r="F98" s="46"/>
      <c r="G98" s="47"/>
      <c r="H98" s="47"/>
      <c r="I98" s="125"/>
      <c r="J98" s="125"/>
      <c r="K98" s="253"/>
    </row>
    <row r="99" spans="1:11" hidden="1">
      <c r="A99" s="38"/>
      <c r="B99" s="126"/>
      <c r="C99" s="136"/>
      <c r="D99" s="58"/>
      <c r="E99" s="58"/>
      <c r="F99" s="79"/>
      <c r="G99" s="59"/>
      <c r="H99" s="66"/>
      <c r="I99" s="123"/>
      <c r="J99" s="221"/>
      <c r="K99" s="248"/>
    </row>
    <row r="100" spans="1:11" hidden="1">
      <c r="A100" s="39"/>
      <c r="B100" s="127"/>
      <c r="C100" s="134"/>
      <c r="D100" s="57"/>
      <c r="E100" s="57"/>
      <c r="F100" s="77"/>
      <c r="G100" s="60"/>
      <c r="H100" s="60"/>
      <c r="I100" s="120"/>
      <c r="J100" s="120"/>
      <c r="K100" s="249"/>
    </row>
    <row r="101" spans="1:11" hidden="1">
      <c r="A101" s="39"/>
      <c r="B101" s="127"/>
      <c r="C101" s="134"/>
      <c r="D101" s="57"/>
      <c r="E101" s="57"/>
      <c r="F101" s="77"/>
      <c r="G101" s="60"/>
      <c r="H101" s="60"/>
      <c r="I101" s="120"/>
      <c r="J101" s="120"/>
      <c r="K101" s="249"/>
    </row>
    <row r="102" spans="1:11" hidden="1">
      <c r="A102" s="39"/>
      <c r="B102" s="127"/>
      <c r="C102" s="134"/>
      <c r="D102" s="57"/>
      <c r="E102" s="57"/>
      <c r="F102" s="77"/>
      <c r="G102" s="60"/>
      <c r="H102" s="60"/>
      <c r="I102" s="120"/>
      <c r="J102" s="120"/>
      <c r="K102" s="249"/>
    </row>
    <row r="103" spans="1:11" hidden="1">
      <c r="A103" s="39"/>
      <c r="B103" s="127"/>
      <c r="C103" s="134"/>
      <c r="D103" s="57"/>
      <c r="E103" s="57"/>
      <c r="F103" s="77"/>
      <c r="G103" s="60"/>
      <c r="H103" s="60"/>
      <c r="I103" s="120"/>
      <c r="J103" s="120"/>
      <c r="K103" s="249"/>
    </row>
    <row r="104" spans="1:11" ht="15.75" hidden="1" thickBot="1">
      <c r="A104" s="40"/>
      <c r="B104" s="128"/>
      <c r="C104" s="135"/>
      <c r="D104" s="61"/>
      <c r="E104" s="61"/>
      <c r="F104" s="78"/>
      <c r="G104" s="62"/>
      <c r="H104" s="62"/>
      <c r="I104" s="121"/>
      <c r="J104" s="121"/>
      <c r="K104" s="250"/>
    </row>
    <row r="105" spans="1:11" ht="15.75" hidden="1" thickBot="1">
      <c r="A105" s="1" t="e">
        <f>H9</f>
        <v>#N/A</v>
      </c>
      <c r="B105" s="113"/>
      <c r="C105" s="45"/>
      <c r="D105" s="46"/>
      <c r="E105" s="46"/>
      <c r="F105" s="46"/>
      <c r="G105" s="47"/>
      <c r="H105" s="47"/>
      <c r="I105" s="125"/>
      <c r="J105" s="125"/>
      <c r="K105" s="253"/>
    </row>
    <row r="106" spans="1:11" hidden="1">
      <c r="A106" s="38"/>
      <c r="B106" s="126"/>
      <c r="C106" s="136"/>
      <c r="D106" s="58"/>
      <c r="E106" s="58"/>
      <c r="F106" s="79"/>
      <c r="G106" s="59"/>
      <c r="H106" s="66"/>
      <c r="I106" s="123"/>
      <c r="J106" s="221"/>
      <c r="K106" s="248"/>
    </row>
    <row r="107" spans="1:11" hidden="1">
      <c r="A107" s="39"/>
      <c r="B107" s="127"/>
      <c r="C107" s="134"/>
      <c r="D107" s="57"/>
      <c r="E107" s="57"/>
      <c r="F107" s="77"/>
      <c r="G107" s="60"/>
      <c r="H107" s="60"/>
      <c r="I107" s="120"/>
      <c r="J107" s="120"/>
      <c r="K107" s="249"/>
    </row>
    <row r="108" spans="1:11" hidden="1">
      <c r="A108" s="39"/>
      <c r="B108" s="127"/>
      <c r="C108" s="134"/>
      <c r="D108" s="57"/>
      <c r="E108" s="57"/>
      <c r="F108" s="77"/>
      <c r="G108" s="60"/>
      <c r="H108" s="60"/>
      <c r="I108" s="120"/>
      <c r="J108" s="120"/>
      <c r="K108" s="249"/>
    </row>
    <row r="109" spans="1:11" hidden="1">
      <c r="A109" s="39"/>
      <c r="B109" s="127"/>
      <c r="C109" s="134"/>
      <c r="D109" s="57"/>
      <c r="E109" s="57"/>
      <c r="F109" s="77"/>
      <c r="G109" s="60"/>
      <c r="H109" s="60"/>
      <c r="I109" s="120"/>
      <c r="J109" s="120"/>
      <c r="K109" s="249"/>
    </row>
    <row r="110" spans="1:11" hidden="1">
      <c r="A110" s="39"/>
      <c r="B110" s="127"/>
      <c r="C110" s="134"/>
      <c r="D110" s="57"/>
      <c r="E110" s="57"/>
      <c r="F110" s="77"/>
      <c r="G110" s="60"/>
      <c r="H110" s="60"/>
      <c r="I110" s="120"/>
      <c r="J110" s="120"/>
      <c r="K110" s="249"/>
    </row>
    <row r="111" spans="1:11" ht="15.75" hidden="1" thickBot="1">
      <c r="A111" s="40"/>
      <c r="B111" s="128"/>
      <c r="C111" s="135"/>
      <c r="D111" s="61"/>
      <c r="E111" s="61"/>
      <c r="F111" s="78"/>
      <c r="G111" s="62"/>
      <c r="H111" s="62"/>
      <c r="I111" s="121"/>
      <c r="J111" s="121"/>
      <c r="K111" s="250"/>
    </row>
    <row r="112" spans="1:11" ht="15.75" hidden="1" thickBot="1">
      <c r="A112" s="1" t="e">
        <f>I9</f>
        <v>#N/A</v>
      </c>
      <c r="B112" s="113"/>
      <c r="C112" s="45"/>
      <c r="D112" s="46"/>
      <c r="E112" s="46"/>
      <c r="F112" s="46"/>
      <c r="G112" s="47"/>
      <c r="H112" s="47"/>
      <c r="I112" s="125"/>
      <c r="J112" s="125"/>
      <c r="K112" s="253"/>
    </row>
    <row r="113" spans="1:11" hidden="1">
      <c r="A113" s="38"/>
      <c r="B113" s="126"/>
      <c r="C113" s="136"/>
      <c r="D113" s="58"/>
      <c r="E113" s="58"/>
      <c r="F113" s="79"/>
      <c r="G113" s="59"/>
      <c r="H113" s="66"/>
      <c r="I113" s="123"/>
      <c r="J113" s="221"/>
      <c r="K113" s="248"/>
    </row>
    <row r="114" spans="1:11" hidden="1">
      <c r="A114" s="39"/>
      <c r="B114" s="127"/>
      <c r="C114" s="134"/>
      <c r="D114" s="57"/>
      <c r="E114" s="57"/>
      <c r="F114" s="77"/>
      <c r="G114" s="60"/>
      <c r="H114" s="60"/>
      <c r="I114" s="120"/>
      <c r="J114" s="120"/>
      <c r="K114" s="249"/>
    </row>
    <row r="115" spans="1:11" hidden="1">
      <c r="A115" s="39"/>
      <c r="B115" s="127"/>
      <c r="C115" s="134"/>
      <c r="D115" s="57"/>
      <c r="E115" s="57"/>
      <c r="F115" s="77"/>
      <c r="G115" s="60"/>
      <c r="H115" s="60"/>
      <c r="I115" s="120"/>
      <c r="J115" s="120"/>
      <c r="K115" s="249"/>
    </row>
    <row r="116" spans="1:11" hidden="1">
      <c r="A116" s="39"/>
      <c r="B116" s="127"/>
      <c r="C116" s="134"/>
      <c r="D116" s="57"/>
      <c r="E116" s="57"/>
      <c r="F116" s="77"/>
      <c r="G116" s="60"/>
      <c r="H116" s="60"/>
      <c r="I116" s="120"/>
      <c r="J116" s="120"/>
      <c r="K116" s="249"/>
    </row>
    <row r="117" spans="1:11" hidden="1">
      <c r="A117" s="39"/>
      <c r="B117" s="127"/>
      <c r="C117" s="134"/>
      <c r="D117" s="57"/>
      <c r="E117" s="57"/>
      <c r="F117" s="77"/>
      <c r="G117" s="60"/>
      <c r="H117" s="60"/>
      <c r="I117" s="120"/>
      <c r="J117" s="120"/>
      <c r="K117" s="249"/>
    </row>
    <row r="118" spans="1:11" ht="15.75" hidden="1" thickBot="1">
      <c r="A118" s="40"/>
      <c r="B118" s="128"/>
      <c r="C118" s="135"/>
      <c r="D118" s="61"/>
      <c r="E118" s="61"/>
      <c r="F118" s="78"/>
      <c r="G118" s="62"/>
      <c r="H118" s="62"/>
      <c r="I118" s="121"/>
      <c r="J118" s="121"/>
      <c r="K118" s="250"/>
    </row>
    <row r="119" spans="1:11" ht="15.75" hidden="1" thickBot="1">
      <c r="A119" s="1" t="e">
        <f>J9</f>
        <v>#N/A</v>
      </c>
      <c r="B119" s="113"/>
      <c r="C119" s="45"/>
      <c r="D119" s="46"/>
      <c r="E119" s="46"/>
      <c r="F119" s="46"/>
      <c r="G119" s="47"/>
      <c r="H119" s="47"/>
      <c r="I119" s="125"/>
      <c r="J119" s="125"/>
      <c r="K119" s="253"/>
    </row>
    <row r="120" spans="1:11" hidden="1">
      <c r="A120" s="38"/>
      <c r="B120" s="126"/>
      <c r="C120" s="136"/>
      <c r="D120" s="58"/>
      <c r="E120" s="58"/>
      <c r="F120" s="79"/>
      <c r="G120" s="59"/>
      <c r="H120" s="66"/>
      <c r="I120" s="123"/>
      <c r="J120" s="221"/>
      <c r="K120" s="248"/>
    </row>
    <row r="121" spans="1:11" hidden="1">
      <c r="A121" s="39"/>
      <c r="B121" s="127"/>
      <c r="C121" s="134"/>
      <c r="D121" s="57"/>
      <c r="E121" s="57"/>
      <c r="F121" s="77"/>
      <c r="G121" s="60"/>
      <c r="H121" s="60"/>
      <c r="I121" s="120"/>
      <c r="J121" s="120"/>
      <c r="K121" s="249"/>
    </row>
    <row r="122" spans="1:11" hidden="1">
      <c r="A122" s="39"/>
      <c r="B122" s="127"/>
      <c r="C122" s="134"/>
      <c r="D122" s="57"/>
      <c r="E122" s="57"/>
      <c r="F122" s="77"/>
      <c r="G122" s="60"/>
      <c r="H122" s="60"/>
      <c r="I122" s="120"/>
      <c r="J122" s="120"/>
      <c r="K122" s="249"/>
    </row>
    <row r="123" spans="1:11" hidden="1">
      <c r="A123" s="39"/>
      <c r="B123" s="127"/>
      <c r="C123" s="134"/>
      <c r="D123" s="57"/>
      <c r="E123" s="57"/>
      <c r="F123" s="77"/>
      <c r="G123" s="60"/>
      <c r="H123" s="60"/>
      <c r="I123" s="120"/>
      <c r="J123" s="120"/>
      <c r="K123" s="249"/>
    </row>
    <row r="124" spans="1:11">
      <c r="A124" s="39"/>
      <c r="B124" s="127"/>
      <c r="C124" s="134"/>
      <c r="D124" s="57"/>
      <c r="E124" s="57"/>
      <c r="F124" s="77"/>
      <c r="G124" s="60"/>
      <c r="H124" s="60"/>
      <c r="I124" s="120"/>
      <c r="J124" s="120"/>
      <c r="K124" s="249"/>
    </row>
    <row r="125" spans="1:11" ht="15.75" thickBot="1">
      <c r="A125" s="40"/>
      <c r="B125" s="128"/>
      <c r="C125" s="135"/>
      <c r="D125" s="61"/>
      <c r="E125" s="61"/>
      <c r="F125" s="78"/>
      <c r="G125" s="62"/>
      <c r="H125" s="62"/>
      <c r="I125" s="121"/>
      <c r="J125" s="121"/>
      <c r="K125" s="250"/>
    </row>
    <row r="126" spans="1:11">
      <c r="A126" s="81"/>
      <c r="B126" s="81"/>
      <c r="C126" s="81"/>
      <c r="D126" s="81"/>
      <c r="E126" s="81"/>
      <c r="F126" s="81"/>
      <c r="G126" s="81"/>
    </row>
  </sheetData>
  <mergeCells count="6">
    <mergeCell ref="A50:A51"/>
    <mergeCell ref="A7:A9"/>
    <mergeCell ref="B7:B9"/>
    <mergeCell ref="C7:K7"/>
    <mergeCell ref="K8:K9"/>
    <mergeCell ref="A34:A35"/>
  </mergeCells>
  <dataValidations count="4">
    <dataValidation type="list" allowBlank="1" showInputMessage="1" showErrorMessage="1" sqref="K71:K76 K120:K125 K113:K118 K106:K111 K99:K104 K92:K97 K85:K90 K78:K83">
      <formula1>$AA$17:$AA$18</formula1>
    </dataValidation>
    <dataValidation type="list" allowBlank="1" showInputMessage="1" showErrorMessage="1" sqref="H71:H76 H106:H111 H99:H104 H92:H97 H85:H90 H78:H83">
      <formula1>$AA$2:$AA$12</formula1>
    </dataValidation>
    <dataValidation type="list" allowBlank="1" showInputMessage="1" showErrorMessage="1" sqref="H113:H118">
      <formula1>$AA$2:$AA$9</formula1>
    </dataValidation>
    <dataValidation type="whole" allowBlank="1" showInputMessage="1" showErrorMessage="1" sqref="B12:K19 B21:K33 C10:K10">
      <formula1>0</formula1>
      <formula2>100</formula2>
    </dataValidation>
  </dataValidations>
  <pageMargins left="0.7" right="0.7" top="0.75" bottom="0.75" header="0.3" footer="0.3"/>
  <legacyDrawing r:id="rId1"/>
  <extLst>
    <ext xmlns:x14="http://schemas.microsoft.com/office/spreadsheetml/2009/9/main" uri="{CCE6A557-97BC-4b89-ADB6-D9C93CAAB3DF}">
      <x14:dataValidations xmlns:xm="http://schemas.microsoft.com/office/excel/2006/main" count="10">
        <x14:dataValidation type="list" allowBlank="1" showInputMessage="1" showErrorMessage="1">
          <x14:formula1>
            <xm:f>'Look-upSheet'!$A$19:$A$20</xm:f>
          </x14:formula1>
          <xm:sqref>D71:G76 B120:B125 B113:B118 B106:B111 B99:B104 B92:B97 B85:B90 B78:B83 B71:B76 D120:G125 D113:G118 D106:G111 D99:G104 D92:G97 D85:G90 D78:G83 B64:B69 C65:E67 D64:E64 D68:E69 F64:G69</xm:sqref>
        </x14:dataValidation>
        <x14:dataValidation type="list" allowBlank="1" showInputMessage="1" showErrorMessage="1">
          <x14:formula1>
            <xm:f>'Look-upSheet'!$K$2:$K$61</xm:f>
          </x14:formula1>
          <xm:sqref>C120:C125 C71:C76 C78:C83 C85:C90 C92:C97 C99:C104 C106:C111 C113:C118 C64 C68:C69</xm:sqref>
        </x14:dataValidation>
        <x14:dataValidation type="list" allowBlank="1" showInputMessage="1" showErrorMessage="1">
          <x14:formula1>
            <xm:f>'Look-upSheet'!$Z$17:$Z$18</xm:f>
          </x14:formula1>
          <xm:sqref>K64:K69</xm:sqref>
        </x14:dataValidation>
        <x14:dataValidation type="list" allowBlank="1" showInputMessage="1" showErrorMessage="1">
          <x14:formula1>
            <xm:f>'Look-upSheet'!$Z$2:$Z$12</xm:f>
          </x14:formula1>
          <xm:sqref>H64:H69</xm:sqref>
        </x14:dataValidation>
        <x14:dataValidation type="list" allowBlank="1" showInputMessage="1" showErrorMessage="1">
          <x14:formula1>
            <xm:f>'Look-upSheet'!$Z$2:$Z$9</xm:f>
          </x14:formula1>
          <xm:sqref>H120:H125</xm:sqref>
        </x14:dataValidation>
        <x14:dataValidation type="list" allowBlank="1" showInputMessage="1" showErrorMessage="1">
          <x14:formula1>
            <xm:f>'Look-upSheet'!$A$9:$A$15</xm:f>
          </x14:formula1>
          <xm:sqref>E2</xm:sqref>
        </x14:dataValidation>
        <x14:dataValidation type="list" allowBlank="1" showInputMessage="1" showErrorMessage="1">
          <x14:formula1>
            <xm:f>'Look-upSheet'!$B$2:$B$6</xm:f>
          </x14:formula1>
          <xm:sqref>B2</xm:sqref>
        </x14:dataValidation>
        <x14:dataValidation type="list" allowBlank="1" showInputMessage="1" showErrorMessage="1">
          <x14:formula1>
            <xm:f>'Look-upSheet'!$D$2:$D$25</xm:f>
          </x14:formula1>
          <xm:sqref>B3</xm:sqref>
        </x14:dataValidation>
        <x14:dataValidation type="list" allowBlank="1" showInputMessage="1" showErrorMessage="1">
          <x14:formula1>
            <xm:f>'Look-upSheet'!$O$2:$O$72</xm:f>
          </x14:formula1>
          <xm:sqref>B4</xm:sqref>
        </x14:dataValidation>
        <x14:dataValidation type="list" allowBlank="1" showInputMessage="1" showErrorMessage="1">
          <x14:formula1>
            <xm:f>'Look-upSheet'!$U$2:$U$401</xm:f>
          </x14:formula1>
          <xm:sqref>C8:J8</xm:sqref>
        </x14:dataValidation>
      </x14:dataValidations>
    </ext>
  </extLst>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4"/>
  </sheetPr>
  <dimension ref="A1:K127"/>
  <sheetViews>
    <sheetView topLeftCell="A16" workbookViewId="0">
      <selection activeCell="B57" sqref="B57"/>
    </sheetView>
  </sheetViews>
  <sheetFormatPr defaultColWidth="8.85546875" defaultRowHeight="15"/>
  <cols>
    <col min="1" max="1" width="37.42578125" style="3" customWidth="1"/>
    <col min="2" max="10" width="18" style="3" customWidth="1"/>
    <col min="11" max="11" width="18" style="240" customWidth="1"/>
    <col min="12" max="16384" width="8.85546875" style="3"/>
  </cols>
  <sheetData>
    <row r="1" spans="1:11">
      <c r="A1" s="6" t="s">
        <v>0</v>
      </c>
    </row>
    <row r="2" spans="1:11">
      <c r="A2" s="8" t="s">
        <v>384</v>
      </c>
      <c r="B2" s="92" t="s">
        <v>380</v>
      </c>
      <c r="D2" s="8" t="s">
        <v>385</v>
      </c>
      <c r="E2" s="92" t="s">
        <v>92</v>
      </c>
      <c r="F2" s="19"/>
    </row>
    <row r="3" spans="1:11">
      <c r="A3" s="8" t="s">
        <v>378</v>
      </c>
      <c r="B3" s="93" t="s">
        <v>74</v>
      </c>
      <c r="D3" s="8" t="s">
        <v>387</v>
      </c>
      <c r="E3" s="3" t="s">
        <v>361</v>
      </c>
      <c r="F3" s="7"/>
    </row>
    <row r="4" spans="1:11">
      <c r="A4" s="8" t="s">
        <v>377</v>
      </c>
      <c r="B4" s="92" t="s">
        <v>109</v>
      </c>
      <c r="D4" s="8" t="s">
        <v>196</v>
      </c>
      <c r="E4" s="3" t="s">
        <v>361</v>
      </c>
      <c r="F4" s="7"/>
      <c r="G4" s="144" t="s">
        <v>4</v>
      </c>
      <c r="H4" s="143" t="s">
        <v>5</v>
      </c>
    </row>
    <row r="5" spans="1:11">
      <c r="A5" s="261" t="s">
        <v>410</v>
      </c>
      <c r="B5" s="261"/>
      <c r="C5" s="262"/>
      <c r="D5" s="263"/>
      <c r="E5" s="19"/>
    </row>
    <row r="6" spans="1:11" ht="9" customHeight="1" thickBot="1"/>
    <row r="7" spans="1:11" ht="15.75" customHeight="1" thickBot="1">
      <c r="A7" s="532" t="s">
        <v>6</v>
      </c>
      <c r="B7" s="535" t="s">
        <v>7</v>
      </c>
      <c r="C7" s="529" t="s">
        <v>8</v>
      </c>
      <c r="D7" s="530"/>
      <c r="E7" s="530"/>
      <c r="F7" s="530"/>
      <c r="G7" s="530"/>
      <c r="H7" s="530"/>
      <c r="I7" s="530"/>
      <c r="J7" s="530"/>
      <c r="K7" s="531"/>
    </row>
    <row r="8" spans="1:11" ht="30.75" thickBot="1">
      <c r="A8" s="533"/>
      <c r="B8" s="536"/>
      <c r="C8" s="106" t="s">
        <v>9</v>
      </c>
      <c r="D8" s="106" t="s">
        <v>9</v>
      </c>
      <c r="E8" s="106" t="s">
        <v>9</v>
      </c>
      <c r="F8" s="106" t="s">
        <v>9</v>
      </c>
      <c r="G8" s="106" t="s">
        <v>9</v>
      </c>
      <c r="H8" s="106" t="s">
        <v>9</v>
      </c>
      <c r="I8" s="106" t="s">
        <v>9</v>
      </c>
      <c r="J8" s="106" t="s">
        <v>9</v>
      </c>
      <c r="K8" s="538" t="s">
        <v>671</v>
      </c>
    </row>
    <row r="9" spans="1:11" ht="15.75" thickBot="1">
      <c r="A9" s="534"/>
      <c r="B9" s="537"/>
      <c r="C9" s="106" t="e">
        <f>VLOOKUP(C8,'Look-upSheet'!U1:W513,3,FALSE)</f>
        <v>#N/A</v>
      </c>
      <c r="D9" s="106" t="e">
        <f>VLOOKUP(D8,'Look-upSheet'!V1:X513,3,FALSE)</f>
        <v>#N/A</v>
      </c>
      <c r="E9" s="106" t="e">
        <f>VLOOKUP(E8,'Look-upSheet'!W1:Z512,3,FALSE)</f>
        <v>#N/A</v>
      </c>
      <c r="F9" s="106" t="e">
        <f>VLOOKUP(F8,'Look-upSheet'!X1:AA512,3,FALSE)</f>
        <v>#N/A</v>
      </c>
      <c r="G9" s="106" t="e">
        <f>VLOOKUP(G8,'Look-upSheet'!Z1:AB512,3,FALSE)</f>
        <v>#N/A</v>
      </c>
      <c r="H9" s="106" t="e">
        <f>VLOOKUP(H8,'Look-upSheet'!AA1:AC512,3,FALSE)</f>
        <v>#N/A</v>
      </c>
      <c r="I9" s="106" t="e">
        <f>VLOOKUP(I8,'Look-upSheet'!AB1:AD512,3,FALSE)</f>
        <v>#N/A</v>
      </c>
      <c r="J9" s="106" t="e">
        <f>VLOOKUP(J8,'Look-upSheet'!AC1:AE512,3,FALSE)</f>
        <v>#N/A</v>
      </c>
      <c r="K9" s="539"/>
    </row>
    <row r="10" spans="1:11" ht="32.25" customHeight="1" thickBot="1">
      <c r="A10" s="5" t="s">
        <v>10</v>
      </c>
      <c r="B10" s="145">
        <v>1</v>
      </c>
      <c r="C10" s="2"/>
      <c r="D10" s="2"/>
      <c r="E10" s="2"/>
      <c r="F10" s="2"/>
      <c r="G10" s="2"/>
      <c r="H10" s="2"/>
      <c r="I10" s="2"/>
      <c r="J10" s="2"/>
      <c r="K10" s="228"/>
    </row>
    <row r="11" spans="1:11" ht="15.75" thickBot="1">
      <c r="A11" s="94" t="s">
        <v>11</v>
      </c>
      <c r="B11" s="95"/>
      <c r="C11" s="96"/>
      <c r="D11" s="96"/>
      <c r="E11" s="96"/>
      <c r="F11" s="96"/>
      <c r="G11" s="96"/>
      <c r="H11" s="96"/>
      <c r="I11" s="96"/>
      <c r="J11" s="96"/>
      <c r="K11" s="229"/>
    </row>
    <row r="12" spans="1:11">
      <c r="A12" s="97" t="s">
        <v>12</v>
      </c>
      <c r="B12" s="98"/>
      <c r="C12" s="99"/>
      <c r="D12" s="99"/>
      <c r="E12" s="99"/>
      <c r="F12" s="99"/>
      <c r="G12" s="99"/>
      <c r="H12" s="99"/>
      <c r="I12" s="99"/>
      <c r="J12" s="212"/>
      <c r="K12" s="230"/>
    </row>
    <row r="13" spans="1:11">
      <c r="A13" s="100" t="s">
        <v>13</v>
      </c>
      <c r="B13" s="101"/>
      <c r="C13" s="102"/>
      <c r="D13" s="102"/>
      <c r="E13" s="102"/>
      <c r="F13" s="102"/>
      <c r="G13" s="102"/>
      <c r="H13" s="102"/>
      <c r="I13" s="102"/>
      <c r="J13" s="213"/>
      <c r="K13" s="231"/>
    </row>
    <row r="14" spans="1:11">
      <c r="A14" s="100" t="s">
        <v>14</v>
      </c>
      <c r="B14" s="101"/>
      <c r="C14" s="102"/>
      <c r="D14" s="102"/>
      <c r="E14" s="102"/>
      <c r="F14" s="102"/>
      <c r="G14" s="102"/>
      <c r="H14" s="102"/>
      <c r="I14" s="102"/>
      <c r="J14" s="213"/>
      <c r="K14" s="231"/>
    </row>
    <row r="15" spans="1:11">
      <c r="A15" s="100" t="s">
        <v>15</v>
      </c>
      <c r="B15" s="101"/>
      <c r="C15" s="102"/>
      <c r="D15" s="102"/>
      <c r="E15" s="102"/>
      <c r="F15" s="102"/>
      <c r="G15" s="102"/>
      <c r="H15" s="102"/>
      <c r="I15" s="102"/>
      <c r="J15" s="213"/>
      <c r="K15" s="231"/>
    </row>
    <row r="16" spans="1:11">
      <c r="A16" s="100" t="s">
        <v>16</v>
      </c>
      <c r="B16" s="101"/>
      <c r="C16" s="102"/>
      <c r="D16" s="102"/>
      <c r="E16" s="102"/>
      <c r="F16" s="102"/>
      <c r="G16" s="102"/>
      <c r="H16" s="102"/>
      <c r="I16" s="102"/>
      <c r="J16" s="213"/>
      <c r="K16" s="231"/>
    </row>
    <row r="17" spans="1:11">
      <c r="A17" s="100" t="s">
        <v>17</v>
      </c>
      <c r="B17" s="101"/>
      <c r="C17" s="102"/>
      <c r="D17" s="102"/>
      <c r="E17" s="102"/>
      <c r="F17" s="102"/>
      <c r="G17" s="102"/>
      <c r="H17" s="102"/>
      <c r="I17" s="102"/>
      <c r="J17" s="213"/>
      <c r="K17" s="231"/>
    </row>
    <row r="18" spans="1:11">
      <c r="A18" s="100" t="s">
        <v>18</v>
      </c>
      <c r="B18" s="101"/>
      <c r="C18" s="102"/>
      <c r="D18" s="102"/>
      <c r="E18" s="102"/>
      <c r="F18" s="102"/>
      <c r="G18" s="102"/>
      <c r="H18" s="102"/>
      <c r="I18" s="102"/>
      <c r="J18" s="213"/>
      <c r="K18" s="231"/>
    </row>
    <row r="19" spans="1:11" ht="17.25" customHeight="1" thickBot="1">
      <c r="A19" s="103" t="s">
        <v>19</v>
      </c>
      <c r="B19" s="104"/>
      <c r="C19" s="105"/>
      <c r="D19" s="105"/>
      <c r="E19" s="105"/>
      <c r="F19" s="105"/>
      <c r="G19" s="105"/>
      <c r="H19" s="105"/>
      <c r="I19" s="105"/>
      <c r="J19" s="214"/>
      <c r="K19" s="232"/>
    </row>
    <row r="20" spans="1:11" ht="15.75" thickBot="1">
      <c r="A20" s="5" t="s">
        <v>20</v>
      </c>
      <c r="B20" s="21"/>
      <c r="C20" s="24"/>
      <c r="D20" s="24"/>
      <c r="E20" s="24"/>
      <c r="F20" s="24"/>
      <c r="G20" s="24"/>
      <c r="H20" s="24"/>
      <c r="I20" s="24"/>
      <c r="J20" s="24"/>
      <c r="K20" s="233"/>
    </row>
    <row r="21" spans="1:11">
      <c r="A21" s="115" t="s">
        <v>392</v>
      </c>
      <c r="B21" s="22"/>
      <c r="C21" s="107"/>
      <c r="D21" s="107"/>
      <c r="E21" s="107"/>
      <c r="F21" s="107"/>
      <c r="G21" s="107"/>
      <c r="H21" s="107"/>
      <c r="I21" s="107"/>
      <c r="J21" s="215"/>
      <c r="K21" s="234"/>
    </row>
    <row r="22" spans="1:11">
      <c r="A22" s="116" t="s">
        <v>393</v>
      </c>
      <c r="B22" s="23"/>
      <c r="C22" s="108"/>
      <c r="D22" s="108"/>
      <c r="E22" s="108"/>
      <c r="F22" s="108"/>
      <c r="G22" s="108"/>
      <c r="H22" s="108"/>
      <c r="I22" s="108"/>
      <c r="J22" s="216"/>
      <c r="K22" s="235"/>
    </row>
    <row r="23" spans="1:11">
      <c r="A23" s="116" t="s">
        <v>394</v>
      </c>
      <c r="B23" s="23">
        <v>35</v>
      </c>
      <c r="C23" s="108"/>
      <c r="D23" s="108"/>
      <c r="E23" s="108"/>
      <c r="F23" s="108"/>
      <c r="G23" s="108"/>
      <c r="H23" s="108"/>
      <c r="I23" s="108"/>
      <c r="J23" s="216"/>
      <c r="K23" s="235"/>
    </row>
    <row r="24" spans="1:11">
      <c r="A24" s="116" t="s">
        <v>395</v>
      </c>
      <c r="B24" s="23">
        <v>35</v>
      </c>
      <c r="C24" s="108"/>
      <c r="D24" s="108"/>
      <c r="E24" s="108"/>
      <c r="F24" s="108"/>
      <c r="G24" s="108"/>
      <c r="H24" s="108"/>
      <c r="I24" s="108"/>
      <c r="J24" s="216"/>
      <c r="K24" s="235"/>
    </row>
    <row r="25" spans="1:11">
      <c r="A25" s="116" t="s">
        <v>396</v>
      </c>
      <c r="B25" s="23"/>
      <c r="C25" s="108"/>
      <c r="D25" s="108"/>
      <c r="E25" s="108"/>
      <c r="F25" s="108"/>
      <c r="G25" s="108"/>
      <c r="H25" s="108"/>
      <c r="I25" s="108"/>
      <c r="J25" s="216"/>
      <c r="K25" s="235"/>
    </row>
    <row r="26" spans="1:11">
      <c r="A26" s="116" t="s">
        <v>397</v>
      </c>
      <c r="B26" s="23"/>
      <c r="C26" s="108"/>
      <c r="D26" s="108"/>
      <c r="E26" s="108"/>
      <c r="F26" s="108"/>
      <c r="G26" s="108"/>
      <c r="H26" s="108"/>
      <c r="I26" s="108"/>
      <c r="J26" s="216"/>
      <c r="K26" s="235"/>
    </row>
    <row r="27" spans="1:11">
      <c r="A27" s="116" t="s">
        <v>398</v>
      </c>
      <c r="B27" s="23">
        <v>30</v>
      </c>
      <c r="C27" s="108"/>
      <c r="D27" s="108"/>
      <c r="E27" s="108"/>
      <c r="F27" s="108"/>
      <c r="G27" s="108"/>
      <c r="H27" s="108"/>
      <c r="I27" s="108"/>
      <c r="J27" s="216"/>
      <c r="K27" s="235"/>
    </row>
    <row r="28" spans="1:11">
      <c r="A28" s="116" t="s">
        <v>399</v>
      </c>
      <c r="B28" s="23"/>
      <c r="C28" s="108"/>
      <c r="D28" s="108"/>
      <c r="E28" s="108"/>
      <c r="F28" s="108"/>
      <c r="G28" s="108"/>
      <c r="H28" s="108"/>
      <c r="I28" s="108"/>
      <c r="J28" s="216"/>
      <c r="K28" s="235"/>
    </row>
    <row r="29" spans="1:11">
      <c r="A29" s="116" t="s">
        <v>400</v>
      </c>
      <c r="B29" s="23"/>
      <c r="C29" s="108"/>
      <c r="D29" s="108"/>
      <c r="E29" s="108"/>
      <c r="F29" s="108"/>
      <c r="G29" s="108"/>
      <c r="H29" s="108"/>
      <c r="I29" s="108"/>
      <c r="J29" s="216"/>
      <c r="K29" s="235"/>
    </row>
    <row r="30" spans="1:11">
      <c r="A30" s="114" t="s">
        <v>401</v>
      </c>
      <c r="B30" s="28"/>
      <c r="C30" s="109"/>
      <c r="D30" s="109"/>
      <c r="E30" s="109"/>
      <c r="F30" s="109"/>
      <c r="G30" s="109"/>
      <c r="H30" s="109"/>
      <c r="I30" s="109"/>
      <c r="J30" s="217"/>
      <c r="K30" s="236"/>
    </row>
    <row r="31" spans="1:11">
      <c r="A31" s="114" t="s">
        <v>401</v>
      </c>
      <c r="B31" s="28"/>
      <c r="C31" s="109"/>
      <c r="D31" s="109"/>
      <c r="E31" s="109"/>
      <c r="F31" s="109"/>
      <c r="G31" s="109"/>
      <c r="H31" s="109"/>
      <c r="I31" s="109"/>
      <c r="J31" s="217"/>
      <c r="K31" s="236"/>
    </row>
    <row r="32" spans="1:11">
      <c r="A32" s="114" t="s">
        <v>401</v>
      </c>
      <c r="B32" s="28"/>
      <c r="C32" s="109"/>
      <c r="D32" s="109"/>
      <c r="E32" s="109"/>
      <c r="F32" s="109"/>
      <c r="G32" s="109"/>
      <c r="H32" s="109"/>
      <c r="I32" s="109"/>
      <c r="J32" s="217"/>
      <c r="K32" s="236"/>
    </row>
    <row r="33" spans="1:11" ht="15.75" thickBot="1">
      <c r="A33" s="114" t="s">
        <v>401</v>
      </c>
      <c r="B33" s="28"/>
      <c r="C33" s="109"/>
      <c r="D33" s="109"/>
      <c r="E33" s="109"/>
      <c r="F33" s="109"/>
      <c r="G33" s="109"/>
      <c r="H33" s="109"/>
      <c r="I33" s="109"/>
      <c r="J33" s="217"/>
      <c r="K33" s="236"/>
    </row>
    <row r="34" spans="1:11">
      <c r="A34" s="526" t="s">
        <v>21</v>
      </c>
      <c r="B34" s="13"/>
      <c r="C34" s="14"/>
      <c r="D34" s="14"/>
      <c r="E34" s="14"/>
      <c r="F34" s="14"/>
      <c r="G34" s="14"/>
      <c r="H34" s="14"/>
      <c r="I34" s="14"/>
      <c r="J34" s="14"/>
      <c r="K34" s="237"/>
    </row>
    <row r="35" spans="1:11" ht="18.75" customHeight="1" thickBot="1">
      <c r="A35" s="527"/>
      <c r="B35" s="16"/>
      <c r="C35" s="17"/>
      <c r="D35" s="17"/>
      <c r="E35" s="17"/>
      <c r="F35" s="17"/>
      <c r="G35" s="17"/>
      <c r="H35" s="17"/>
      <c r="I35" s="17"/>
      <c r="J35" s="17"/>
      <c r="K35" s="238"/>
    </row>
    <row r="36" spans="1:11" ht="15.75" thickBot="1">
      <c r="A36" s="9" t="s">
        <v>22</v>
      </c>
      <c r="B36" s="10"/>
      <c r="C36" s="10"/>
      <c r="D36" s="10"/>
      <c r="E36" s="10"/>
      <c r="F36" s="10"/>
      <c r="G36" s="10"/>
      <c r="H36" s="10"/>
      <c r="I36" s="10"/>
      <c r="J36" s="10"/>
      <c r="K36" s="241"/>
    </row>
    <row r="37" spans="1:11" ht="15.75" thickBot="1">
      <c r="A37" s="11" t="s">
        <v>23</v>
      </c>
      <c r="B37" s="327">
        <v>167428.80000000002</v>
      </c>
      <c r="C37" s="12"/>
      <c r="D37" s="12"/>
      <c r="E37" s="12"/>
      <c r="F37" s="12"/>
      <c r="G37" s="12"/>
      <c r="H37" s="12"/>
      <c r="I37" s="12"/>
      <c r="J37" s="12"/>
      <c r="K37" s="242"/>
    </row>
    <row r="38" spans="1:11" ht="15.75" thickBot="1">
      <c r="A38" s="11" t="s">
        <v>24</v>
      </c>
      <c r="B38" s="327">
        <v>0</v>
      </c>
      <c r="C38" s="12"/>
      <c r="D38" s="12"/>
      <c r="E38" s="12"/>
      <c r="F38" s="12"/>
      <c r="G38" s="12"/>
      <c r="H38" s="12"/>
      <c r="I38" s="12"/>
      <c r="J38" s="12"/>
      <c r="K38" s="242"/>
    </row>
    <row r="39" spans="1:11" ht="15.75" thickBot="1">
      <c r="A39" s="9" t="s">
        <v>25</v>
      </c>
      <c r="B39" s="327">
        <v>0</v>
      </c>
      <c r="C39" s="12"/>
      <c r="D39" s="12"/>
      <c r="E39" s="12"/>
      <c r="F39" s="12"/>
      <c r="G39" s="12"/>
      <c r="H39" s="12"/>
      <c r="I39" s="12"/>
      <c r="J39" s="12"/>
      <c r="K39" s="242"/>
    </row>
    <row r="40" spans="1:11" ht="15.75" thickBot="1">
      <c r="A40" s="9" t="s">
        <v>26</v>
      </c>
      <c r="B40" s="327">
        <v>0</v>
      </c>
      <c r="C40" s="12"/>
      <c r="D40" s="12"/>
      <c r="E40" s="12"/>
      <c r="F40" s="12"/>
      <c r="G40" s="12"/>
      <c r="H40" s="12"/>
      <c r="I40" s="12"/>
      <c r="J40" s="12"/>
      <c r="K40" s="242"/>
    </row>
    <row r="41" spans="1:11" ht="15.75" thickBot="1">
      <c r="A41" s="9" t="s">
        <v>27</v>
      </c>
      <c r="B41" s="327"/>
      <c r="C41" s="12"/>
      <c r="D41" s="12"/>
      <c r="E41" s="12"/>
      <c r="F41" s="12"/>
      <c r="G41" s="12"/>
      <c r="H41" s="12"/>
      <c r="I41" s="12"/>
      <c r="J41" s="12"/>
      <c r="K41" s="242"/>
    </row>
    <row r="42" spans="1:11" ht="15.75" thickBot="1">
      <c r="A42" s="11" t="s">
        <v>28</v>
      </c>
      <c r="B42" s="327"/>
      <c r="C42" s="12"/>
      <c r="D42" s="12"/>
      <c r="E42" s="12"/>
      <c r="F42" s="12"/>
      <c r="G42" s="12"/>
      <c r="H42" s="12"/>
      <c r="I42" s="12"/>
      <c r="J42" s="12"/>
      <c r="K42" s="242"/>
    </row>
    <row r="43" spans="1:11" ht="15.75" thickBot="1">
      <c r="A43" s="11" t="s">
        <v>29</v>
      </c>
      <c r="B43" s="327"/>
      <c r="C43" s="12"/>
      <c r="D43" s="12"/>
      <c r="E43" s="12"/>
      <c r="F43" s="12"/>
      <c r="G43" s="12"/>
      <c r="H43" s="12"/>
      <c r="I43" s="12"/>
      <c r="J43" s="12"/>
      <c r="K43" s="242"/>
    </row>
    <row r="44" spans="1:11" ht="15.75" thickBot="1">
      <c r="A44" s="11" t="s">
        <v>30</v>
      </c>
      <c r="B44" s="327">
        <v>32000</v>
      </c>
      <c r="C44" s="12"/>
      <c r="D44" s="12"/>
      <c r="E44" s="12"/>
      <c r="F44" s="12"/>
      <c r="G44" s="12"/>
      <c r="H44" s="12"/>
      <c r="I44" s="12"/>
      <c r="J44" s="12"/>
      <c r="K44" s="242"/>
    </row>
    <row r="45" spans="1:11" ht="15.75" thickBot="1">
      <c r="A45" s="9" t="s">
        <v>31</v>
      </c>
      <c r="B45" s="327">
        <v>21600</v>
      </c>
      <c r="C45" s="12"/>
      <c r="D45" s="12"/>
      <c r="E45" s="12"/>
      <c r="F45" s="12"/>
      <c r="G45" s="12"/>
      <c r="H45" s="12"/>
      <c r="I45" s="12"/>
      <c r="J45" s="12"/>
      <c r="K45" s="242"/>
    </row>
    <row r="46" spans="1:11" ht="15.75" thickBot="1">
      <c r="A46" s="9" t="s">
        <v>32</v>
      </c>
      <c r="B46" s="327"/>
      <c r="C46" s="12"/>
      <c r="D46" s="12"/>
      <c r="E46" s="12"/>
      <c r="F46" s="12"/>
      <c r="G46" s="12"/>
      <c r="H46" s="12"/>
      <c r="I46" s="12"/>
      <c r="J46" s="12"/>
      <c r="K46" s="242"/>
    </row>
    <row r="47" spans="1:11" ht="15.75" thickBot="1">
      <c r="A47" s="9" t="s">
        <v>33</v>
      </c>
      <c r="B47" s="327">
        <f>SUM(B37:B46)</f>
        <v>221028.80000000002</v>
      </c>
      <c r="C47" s="12"/>
      <c r="D47" s="12"/>
      <c r="E47" s="12"/>
      <c r="F47" s="12"/>
      <c r="G47" s="12"/>
      <c r="H47" s="12"/>
      <c r="I47" s="12"/>
      <c r="J47" s="12"/>
      <c r="K47" s="242"/>
    </row>
    <row r="48" spans="1:11" ht="15.75" thickBot="1">
      <c r="A48" s="9" t="s">
        <v>34</v>
      </c>
      <c r="B48" s="327">
        <f>B47*0.37</f>
        <v>81780.656000000003</v>
      </c>
      <c r="C48" s="12"/>
      <c r="D48" s="12"/>
      <c r="E48" s="12"/>
      <c r="F48" s="12"/>
      <c r="G48" s="12"/>
      <c r="H48" s="12"/>
      <c r="I48" s="12"/>
      <c r="J48" s="12"/>
      <c r="K48" s="242"/>
    </row>
    <row r="49" spans="1:11" ht="15.75" thickBot="1">
      <c r="A49" s="9" t="s">
        <v>35</v>
      </c>
      <c r="B49" s="327">
        <f>SUM(B47:B48)</f>
        <v>302809.45600000001</v>
      </c>
      <c r="C49" s="12"/>
      <c r="D49" s="12"/>
      <c r="E49" s="12"/>
      <c r="F49" s="12"/>
      <c r="G49" s="12"/>
      <c r="H49" s="12"/>
      <c r="I49" s="12"/>
      <c r="J49" s="12"/>
      <c r="K49" s="242"/>
    </row>
    <row r="50" spans="1:11">
      <c r="A50" s="526" t="s">
        <v>36</v>
      </c>
      <c r="B50" s="13"/>
      <c r="C50" s="14"/>
      <c r="D50" s="14"/>
      <c r="E50" s="14"/>
      <c r="F50" s="14"/>
      <c r="G50" s="14"/>
      <c r="H50" s="15"/>
      <c r="I50" s="15"/>
      <c r="J50" s="15"/>
      <c r="K50" s="237"/>
    </row>
    <row r="51" spans="1:11" ht="18.75" customHeight="1" thickBot="1">
      <c r="A51" s="528"/>
      <c r="B51" s="25"/>
      <c r="C51" s="26"/>
      <c r="D51" s="26"/>
      <c r="E51" s="26"/>
      <c r="F51" s="26"/>
      <c r="G51" s="26"/>
      <c r="H51" s="27"/>
      <c r="I51" s="27"/>
      <c r="J51" s="27"/>
      <c r="K51" s="239"/>
    </row>
    <row r="52" spans="1:11" ht="15.75" thickBot="1">
      <c r="A52" s="306" t="s">
        <v>361</v>
      </c>
      <c r="B52" s="476">
        <v>52.8</v>
      </c>
      <c r="C52" s="30"/>
      <c r="D52" s="30"/>
      <c r="E52" s="30"/>
      <c r="F52" s="30"/>
      <c r="G52" s="30"/>
      <c r="H52" s="30"/>
      <c r="I52" s="30"/>
      <c r="J52" s="218"/>
      <c r="K52" s="243"/>
    </row>
    <row r="53" spans="1:11" ht="15.75" thickBot="1">
      <c r="A53" s="306" t="s">
        <v>701</v>
      </c>
      <c r="B53" s="495">
        <v>176</v>
      </c>
      <c r="C53" s="29"/>
      <c r="D53" s="29"/>
      <c r="E53" s="29"/>
      <c r="F53" s="29"/>
      <c r="G53" s="29"/>
      <c r="H53" s="29"/>
      <c r="I53" s="29"/>
      <c r="J53" s="219"/>
      <c r="K53" s="244"/>
    </row>
    <row r="54" spans="1:11" ht="15.75" thickBot="1">
      <c r="A54" s="306" t="s">
        <v>701</v>
      </c>
      <c r="B54" s="495">
        <v>176</v>
      </c>
      <c r="C54" s="29"/>
      <c r="D54" s="29"/>
      <c r="E54" s="29"/>
      <c r="F54" s="29"/>
      <c r="G54" s="29"/>
      <c r="H54" s="29"/>
      <c r="I54" s="29"/>
      <c r="J54" s="219"/>
      <c r="K54" s="244"/>
    </row>
    <row r="55" spans="1:11" ht="15.75" thickBot="1">
      <c r="A55" s="306" t="s">
        <v>702</v>
      </c>
      <c r="B55" s="495">
        <v>17.600000000000001</v>
      </c>
      <c r="C55" s="29"/>
      <c r="D55" s="29"/>
      <c r="E55" s="29"/>
      <c r="F55" s="29"/>
      <c r="G55" s="29"/>
      <c r="H55" s="29"/>
      <c r="I55" s="29"/>
      <c r="J55" s="219"/>
      <c r="K55" s="244"/>
    </row>
    <row r="56" spans="1:11" ht="15.75" thickBot="1">
      <c r="A56" s="306" t="s">
        <v>703</v>
      </c>
      <c r="B56" s="495">
        <v>17.600000000000001</v>
      </c>
      <c r="C56" s="29"/>
      <c r="D56" s="29"/>
      <c r="E56" s="29"/>
      <c r="F56" s="29"/>
      <c r="G56" s="29"/>
      <c r="H56" s="29"/>
      <c r="I56" s="29"/>
      <c r="J56" s="219"/>
      <c r="K56" s="244"/>
    </row>
    <row r="57" spans="1:11">
      <c r="A57" s="35"/>
      <c r="B57" s="33"/>
      <c r="C57" s="29"/>
      <c r="D57" s="29"/>
      <c r="E57" s="29"/>
      <c r="F57" s="29"/>
      <c r="G57" s="29"/>
      <c r="H57" s="29"/>
      <c r="I57" s="29"/>
      <c r="J57" s="219"/>
      <c r="K57" s="244"/>
    </row>
    <row r="58" spans="1:11" ht="15.75" thickBot="1">
      <c r="A58" s="36"/>
      <c r="B58" s="34"/>
      <c r="C58" s="31"/>
      <c r="D58" s="31"/>
      <c r="E58" s="31"/>
      <c r="F58" s="31"/>
      <c r="G58" s="31"/>
      <c r="H58" s="31"/>
      <c r="I58" s="31"/>
      <c r="J58" s="220"/>
      <c r="K58" s="245"/>
    </row>
    <row r="60" spans="1:11">
      <c r="A60" s="81" t="s">
        <v>37</v>
      </c>
      <c r="B60" s="81"/>
      <c r="C60" s="81"/>
      <c r="D60" s="81"/>
      <c r="E60" s="81"/>
      <c r="F60" s="81"/>
      <c r="G60" s="81"/>
    </row>
    <row r="61" spans="1:11">
      <c r="A61" s="81" t="s">
        <v>38</v>
      </c>
      <c r="B61" s="81"/>
      <c r="C61" s="81"/>
      <c r="D61" s="81"/>
      <c r="E61" s="81"/>
      <c r="F61" s="81"/>
      <c r="G61" s="81"/>
    </row>
    <row r="62" spans="1:11" ht="15.75" thickBot="1">
      <c r="A62" s="81" t="s">
        <v>402</v>
      </c>
      <c r="B62" s="81"/>
      <c r="C62" s="81"/>
      <c r="D62" s="81"/>
      <c r="E62" s="81"/>
      <c r="F62" s="81"/>
      <c r="G62" s="81"/>
    </row>
    <row r="63" spans="1:11" ht="75.75" thickBot="1">
      <c r="A63" s="41" t="s">
        <v>406</v>
      </c>
      <c r="B63" s="41" t="s">
        <v>404</v>
      </c>
      <c r="C63" s="43" t="s">
        <v>474</v>
      </c>
      <c r="D63" s="44" t="s">
        <v>39</v>
      </c>
      <c r="E63" s="44" t="s">
        <v>40</v>
      </c>
      <c r="F63" s="42" t="s">
        <v>41</v>
      </c>
      <c r="G63" s="80" t="s">
        <v>42</v>
      </c>
      <c r="H63" s="80" t="s">
        <v>405</v>
      </c>
      <c r="I63" s="117" t="s">
        <v>403</v>
      </c>
      <c r="J63" s="117"/>
      <c r="K63" s="246" t="s">
        <v>205</v>
      </c>
    </row>
    <row r="64" spans="1:11" ht="15.75" thickBot="1">
      <c r="A64" s="91" t="s">
        <v>374</v>
      </c>
      <c r="B64" s="110"/>
      <c r="C64" s="51"/>
      <c r="D64" s="52"/>
      <c r="E64" s="52"/>
      <c r="F64" s="52"/>
      <c r="G64" s="53"/>
      <c r="H64" s="53"/>
      <c r="I64" s="118"/>
      <c r="J64" s="118"/>
      <c r="K64" s="247"/>
    </row>
    <row r="65" spans="1:11" ht="225.75" thickBot="1">
      <c r="A65" s="297" t="s">
        <v>692</v>
      </c>
      <c r="B65" s="295" t="s">
        <v>194</v>
      </c>
      <c r="C65" s="294" t="s">
        <v>424</v>
      </c>
      <c r="D65" s="295" t="s">
        <v>194</v>
      </c>
      <c r="E65" s="295" t="s">
        <v>194</v>
      </c>
      <c r="F65" s="295" t="s">
        <v>194</v>
      </c>
      <c r="G65" s="295"/>
      <c r="H65" s="296" t="s">
        <v>197</v>
      </c>
      <c r="I65" s="313"/>
      <c r="J65" s="313"/>
      <c r="K65" s="336"/>
    </row>
    <row r="66" spans="1:11">
      <c r="A66" s="49"/>
      <c r="B66" s="127"/>
      <c r="C66" s="134"/>
      <c r="D66" s="127"/>
      <c r="E66" s="127"/>
      <c r="F66" s="127"/>
      <c r="G66" s="127"/>
      <c r="H66" s="60"/>
      <c r="I66" s="312"/>
      <c r="J66" s="312"/>
      <c r="K66" s="314"/>
    </row>
    <row r="67" spans="1:11">
      <c r="A67" s="49"/>
      <c r="B67" s="127"/>
      <c r="C67" s="134"/>
      <c r="D67" s="127"/>
      <c r="E67" s="127"/>
      <c r="F67" s="127"/>
      <c r="G67" s="127"/>
      <c r="H67" s="60"/>
      <c r="I67" s="120"/>
      <c r="J67" s="120"/>
      <c r="K67" s="249"/>
    </row>
    <row r="68" spans="1:11">
      <c r="A68" s="49"/>
      <c r="B68" s="127"/>
      <c r="C68" s="134"/>
      <c r="D68" s="127"/>
      <c r="E68" s="127"/>
      <c r="F68" s="127"/>
      <c r="G68" s="127"/>
      <c r="H68" s="60"/>
      <c r="I68" s="120"/>
      <c r="J68" s="120"/>
      <c r="K68" s="249"/>
    </row>
    <row r="69" spans="1:11" hidden="1">
      <c r="A69" s="49"/>
      <c r="B69" s="127"/>
      <c r="C69" s="134"/>
      <c r="D69" s="127"/>
      <c r="E69" s="127"/>
      <c r="F69" s="127"/>
      <c r="G69" s="127"/>
      <c r="H69" s="60"/>
      <c r="I69" s="120"/>
      <c r="J69" s="120"/>
      <c r="K69" s="249"/>
    </row>
    <row r="70" spans="1:11" ht="15.75" hidden="1" thickBot="1">
      <c r="A70" s="50"/>
      <c r="B70" s="128"/>
      <c r="C70" s="135"/>
      <c r="D70" s="128"/>
      <c r="E70" s="128"/>
      <c r="F70" s="128"/>
      <c r="G70" s="128"/>
      <c r="H70" s="62"/>
      <c r="I70" s="121"/>
      <c r="J70" s="121"/>
      <c r="K70" s="250"/>
    </row>
    <row r="71" spans="1:11" ht="15.75" hidden="1" thickBot="1">
      <c r="A71" s="37" t="e">
        <f>C9</f>
        <v>#N/A</v>
      </c>
      <c r="B71" s="111"/>
      <c r="C71" s="63"/>
      <c r="D71" s="64"/>
      <c r="E71" s="64"/>
      <c r="F71" s="64"/>
      <c r="G71" s="65"/>
      <c r="H71" s="65"/>
      <c r="I71" s="122"/>
      <c r="J71" s="122"/>
      <c r="K71" s="251"/>
    </row>
    <row r="72" spans="1:11" hidden="1">
      <c r="A72" s="48"/>
      <c r="B72" s="126"/>
      <c r="C72" s="136"/>
      <c r="D72" s="58"/>
      <c r="E72" s="58"/>
      <c r="F72" s="79"/>
      <c r="G72" s="59"/>
      <c r="H72" s="66"/>
      <c r="I72" s="123"/>
      <c r="J72" s="221"/>
      <c r="K72" s="248"/>
    </row>
    <row r="73" spans="1:11" hidden="1">
      <c r="A73" s="49"/>
      <c r="B73" s="127"/>
      <c r="C73" s="134"/>
      <c r="D73" s="57"/>
      <c r="E73" s="57"/>
      <c r="F73" s="77"/>
      <c r="G73" s="60"/>
      <c r="H73" s="60"/>
      <c r="I73" s="120"/>
      <c r="J73" s="120"/>
      <c r="K73" s="249"/>
    </row>
    <row r="74" spans="1:11" hidden="1">
      <c r="A74" s="49"/>
      <c r="B74" s="127"/>
      <c r="C74" s="134"/>
      <c r="D74" s="57"/>
      <c r="E74" s="57"/>
      <c r="F74" s="77"/>
      <c r="G74" s="60"/>
      <c r="H74" s="60"/>
      <c r="I74" s="120"/>
      <c r="J74" s="120"/>
      <c r="K74" s="249"/>
    </row>
    <row r="75" spans="1:11" hidden="1">
      <c r="A75" s="49"/>
      <c r="B75" s="127"/>
      <c r="C75" s="134"/>
      <c r="D75" s="57"/>
      <c r="E75" s="57"/>
      <c r="F75" s="77"/>
      <c r="G75" s="60"/>
      <c r="H75" s="60"/>
      <c r="I75" s="120"/>
      <c r="J75" s="120"/>
      <c r="K75" s="249"/>
    </row>
    <row r="76" spans="1:11" hidden="1">
      <c r="A76" s="49"/>
      <c r="B76" s="127"/>
      <c r="C76" s="134"/>
      <c r="D76" s="57"/>
      <c r="E76" s="57"/>
      <c r="F76" s="77"/>
      <c r="G76" s="60"/>
      <c r="H76" s="60"/>
      <c r="I76" s="120"/>
      <c r="J76" s="120"/>
      <c r="K76" s="249"/>
    </row>
    <row r="77" spans="1:11" ht="15.75" hidden="1" thickBot="1">
      <c r="A77" s="50"/>
      <c r="B77" s="128"/>
      <c r="C77" s="135"/>
      <c r="D77" s="61"/>
      <c r="E77" s="61"/>
      <c r="F77" s="78"/>
      <c r="G77" s="62"/>
      <c r="H77" s="62"/>
      <c r="I77" s="121"/>
      <c r="J77" s="121"/>
      <c r="K77" s="250"/>
    </row>
    <row r="78" spans="1:11" ht="15.75" hidden="1" thickBot="1">
      <c r="A78" s="1" t="e">
        <f>D9</f>
        <v>#N/A</v>
      </c>
      <c r="B78" s="112"/>
      <c r="C78" s="54"/>
      <c r="D78" s="55"/>
      <c r="E78" s="55"/>
      <c r="F78" s="55"/>
      <c r="G78" s="56"/>
      <c r="H78" s="56"/>
      <c r="I78" s="124"/>
      <c r="J78" s="124"/>
      <c r="K78" s="252"/>
    </row>
    <row r="79" spans="1:11" hidden="1">
      <c r="A79" s="38"/>
      <c r="B79" s="126"/>
      <c r="C79" s="136"/>
      <c r="D79" s="58"/>
      <c r="E79" s="58"/>
      <c r="F79" s="79"/>
      <c r="G79" s="59"/>
      <c r="H79" s="66"/>
      <c r="I79" s="123"/>
      <c r="J79" s="221"/>
      <c r="K79" s="248"/>
    </row>
    <row r="80" spans="1:11" hidden="1">
      <c r="A80" s="39"/>
      <c r="B80" s="127"/>
      <c r="C80" s="134"/>
      <c r="D80" s="57"/>
      <c r="E80" s="57"/>
      <c r="F80" s="77"/>
      <c r="G80" s="60"/>
      <c r="H80" s="60"/>
      <c r="I80" s="120"/>
      <c r="J80" s="120"/>
      <c r="K80" s="249"/>
    </row>
    <row r="81" spans="1:11" hidden="1">
      <c r="A81" s="39"/>
      <c r="B81" s="127"/>
      <c r="C81" s="134"/>
      <c r="D81" s="57"/>
      <c r="E81" s="57"/>
      <c r="F81" s="77"/>
      <c r="G81" s="60"/>
      <c r="H81" s="60"/>
      <c r="I81" s="120"/>
      <c r="J81" s="120"/>
      <c r="K81" s="249"/>
    </row>
    <row r="82" spans="1:11" hidden="1">
      <c r="A82" s="39"/>
      <c r="B82" s="127"/>
      <c r="C82" s="134"/>
      <c r="D82" s="57"/>
      <c r="E82" s="57"/>
      <c r="F82" s="77"/>
      <c r="G82" s="60"/>
      <c r="H82" s="60"/>
      <c r="I82" s="120"/>
      <c r="J82" s="120"/>
      <c r="K82" s="249"/>
    </row>
    <row r="83" spans="1:11" hidden="1">
      <c r="A83" s="39"/>
      <c r="B83" s="127"/>
      <c r="C83" s="134"/>
      <c r="D83" s="57"/>
      <c r="E83" s="57"/>
      <c r="F83" s="77"/>
      <c r="G83" s="60"/>
      <c r="H83" s="60"/>
      <c r="I83" s="120"/>
      <c r="J83" s="120"/>
      <c r="K83" s="249"/>
    </row>
    <row r="84" spans="1:11" ht="15.75" hidden="1" thickBot="1">
      <c r="A84" s="40"/>
      <c r="B84" s="128"/>
      <c r="C84" s="135"/>
      <c r="D84" s="61"/>
      <c r="E84" s="61"/>
      <c r="F84" s="78"/>
      <c r="G84" s="62"/>
      <c r="H84" s="62"/>
      <c r="I84" s="121"/>
      <c r="J84" s="121"/>
      <c r="K84" s="250"/>
    </row>
    <row r="85" spans="1:11" ht="15.75" hidden="1" thickBot="1">
      <c r="A85" s="1" t="e">
        <f>E9</f>
        <v>#N/A</v>
      </c>
      <c r="B85" s="113"/>
      <c r="C85" s="45"/>
      <c r="D85" s="46"/>
      <c r="E85" s="46"/>
      <c r="F85" s="46"/>
      <c r="G85" s="47"/>
      <c r="H85" s="47"/>
      <c r="I85" s="125"/>
      <c r="J85" s="125"/>
      <c r="K85" s="253"/>
    </row>
    <row r="86" spans="1:11" hidden="1">
      <c r="A86" s="38"/>
      <c r="B86" s="126"/>
      <c r="C86" s="136"/>
      <c r="D86" s="58"/>
      <c r="E86" s="58"/>
      <c r="F86" s="79"/>
      <c r="G86" s="59"/>
      <c r="H86" s="66"/>
      <c r="I86" s="123"/>
      <c r="J86" s="221"/>
      <c r="K86" s="248"/>
    </row>
    <row r="87" spans="1:11" hidden="1">
      <c r="A87" s="39"/>
      <c r="B87" s="127"/>
      <c r="C87" s="134"/>
      <c r="D87" s="57"/>
      <c r="E87" s="57"/>
      <c r="F87" s="77"/>
      <c r="G87" s="60"/>
      <c r="H87" s="60"/>
      <c r="I87" s="120"/>
      <c r="J87" s="120"/>
      <c r="K87" s="249"/>
    </row>
    <row r="88" spans="1:11" hidden="1">
      <c r="A88" s="39"/>
      <c r="B88" s="127"/>
      <c r="C88" s="134"/>
      <c r="D88" s="57"/>
      <c r="E88" s="57"/>
      <c r="F88" s="77"/>
      <c r="G88" s="60"/>
      <c r="H88" s="60"/>
      <c r="I88" s="120"/>
      <c r="J88" s="120"/>
      <c r="K88" s="249"/>
    </row>
    <row r="89" spans="1:11" hidden="1">
      <c r="A89" s="39"/>
      <c r="B89" s="127"/>
      <c r="C89" s="134"/>
      <c r="D89" s="57"/>
      <c r="E89" s="57"/>
      <c r="F89" s="77"/>
      <c r="G89" s="60"/>
      <c r="H89" s="60"/>
      <c r="I89" s="120"/>
      <c r="J89" s="120"/>
      <c r="K89" s="249"/>
    </row>
    <row r="90" spans="1:11" hidden="1">
      <c r="A90" s="39"/>
      <c r="B90" s="127"/>
      <c r="C90" s="134"/>
      <c r="D90" s="57"/>
      <c r="E90" s="57"/>
      <c r="F90" s="77"/>
      <c r="G90" s="60"/>
      <c r="H90" s="60"/>
      <c r="I90" s="120"/>
      <c r="J90" s="120"/>
      <c r="K90" s="249"/>
    </row>
    <row r="91" spans="1:11" ht="15.75" hidden="1" thickBot="1">
      <c r="A91" s="40"/>
      <c r="B91" s="128"/>
      <c r="C91" s="135"/>
      <c r="D91" s="61"/>
      <c r="E91" s="61"/>
      <c r="F91" s="78"/>
      <c r="G91" s="62"/>
      <c r="H91" s="62"/>
      <c r="I91" s="121"/>
      <c r="J91" s="121"/>
      <c r="K91" s="250"/>
    </row>
    <row r="92" spans="1:11" ht="15.75" hidden="1" thickBot="1">
      <c r="A92" s="1" t="e">
        <f>F9</f>
        <v>#N/A</v>
      </c>
      <c r="B92" s="113"/>
      <c r="C92" s="45"/>
      <c r="D92" s="46"/>
      <c r="E92" s="46"/>
      <c r="F92" s="46"/>
      <c r="G92" s="47"/>
      <c r="H92" s="47"/>
      <c r="I92" s="125"/>
      <c r="J92" s="125"/>
      <c r="K92" s="253"/>
    </row>
    <row r="93" spans="1:11" hidden="1">
      <c r="A93" s="38"/>
      <c r="B93" s="126"/>
      <c r="C93" s="136"/>
      <c r="D93" s="58"/>
      <c r="E93" s="58"/>
      <c r="F93" s="79"/>
      <c r="G93" s="59"/>
      <c r="H93" s="66"/>
      <c r="I93" s="123"/>
      <c r="J93" s="221"/>
      <c r="K93" s="248"/>
    </row>
    <row r="94" spans="1:11" hidden="1">
      <c r="A94" s="39"/>
      <c r="B94" s="127"/>
      <c r="C94" s="134"/>
      <c r="D94" s="57"/>
      <c r="E94" s="57"/>
      <c r="F94" s="77"/>
      <c r="G94" s="60"/>
      <c r="H94" s="60"/>
      <c r="I94" s="120"/>
      <c r="J94" s="120"/>
      <c r="K94" s="249"/>
    </row>
    <row r="95" spans="1:11" hidden="1">
      <c r="A95" s="39"/>
      <c r="B95" s="127"/>
      <c r="C95" s="134"/>
      <c r="D95" s="57"/>
      <c r="E95" s="57"/>
      <c r="F95" s="77"/>
      <c r="G95" s="60"/>
      <c r="H95" s="60"/>
      <c r="I95" s="120"/>
      <c r="J95" s="120"/>
      <c r="K95" s="249"/>
    </row>
    <row r="96" spans="1:11" hidden="1">
      <c r="A96" s="39"/>
      <c r="B96" s="127"/>
      <c r="C96" s="134"/>
      <c r="D96" s="57"/>
      <c r="E96" s="57"/>
      <c r="F96" s="77"/>
      <c r="G96" s="60"/>
      <c r="H96" s="60"/>
      <c r="I96" s="120"/>
      <c r="J96" s="120"/>
      <c r="K96" s="249"/>
    </row>
    <row r="97" spans="1:11" hidden="1">
      <c r="A97" s="39"/>
      <c r="B97" s="127"/>
      <c r="C97" s="134"/>
      <c r="D97" s="57"/>
      <c r="E97" s="57"/>
      <c r="F97" s="77"/>
      <c r="G97" s="60"/>
      <c r="H97" s="60"/>
      <c r="I97" s="120"/>
      <c r="J97" s="120"/>
      <c r="K97" s="249"/>
    </row>
    <row r="98" spans="1:11" ht="15.75" hidden="1" thickBot="1">
      <c r="A98" s="40"/>
      <c r="B98" s="128"/>
      <c r="C98" s="135"/>
      <c r="D98" s="61"/>
      <c r="E98" s="61"/>
      <c r="F98" s="78"/>
      <c r="G98" s="62"/>
      <c r="H98" s="62"/>
      <c r="I98" s="121"/>
      <c r="J98" s="121"/>
      <c r="K98" s="250"/>
    </row>
    <row r="99" spans="1:11" ht="15.75" hidden="1" thickBot="1">
      <c r="A99" s="1" t="e">
        <f>G9</f>
        <v>#N/A</v>
      </c>
      <c r="B99" s="113"/>
      <c r="C99" s="45"/>
      <c r="D99" s="46"/>
      <c r="E99" s="46"/>
      <c r="F99" s="46"/>
      <c r="G99" s="47"/>
      <c r="H99" s="47"/>
      <c r="I99" s="125"/>
      <c r="J99" s="125"/>
      <c r="K99" s="253"/>
    </row>
    <row r="100" spans="1:11" hidden="1">
      <c r="A100" s="38"/>
      <c r="B100" s="126"/>
      <c r="C100" s="136"/>
      <c r="D100" s="58"/>
      <c r="E100" s="58"/>
      <c r="F100" s="79"/>
      <c r="G100" s="59"/>
      <c r="H100" s="66"/>
      <c r="I100" s="123"/>
      <c r="J100" s="221"/>
      <c r="K100" s="248"/>
    </row>
    <row r="101" spans="1:11" hidden="1">
      <c r="A101" s="39"/>
      <c r="B101" s="127"/>
      <c r="C101" s="134"/>
      <c r="D101" s="57"/>
      <c r="E101" s="57"/>
      <c r="F101" s="77"/>
      <c r="G101" s="60"/>
      <c r="H101" s="60"/>
      <c r="I101" s="120"/>
      <c r="J101" s="120"/>
      <c r="K101" s="249"/>
    </row>
    <row r="102" spans="1:11" hidden="1">
      <c r="A102" s="39"/>
      <c r="B102" s="127"/>
      <c r="C102" s="134"/>
      <c r="D102" s="57"/>
      <c r="E102" s="57"/>
      <c r="F102" s="77"/>
      <c r="G102" s="60"/>
      <c r="H102" s="60"/>
      <c r="I102" s="120"/>
      <c r="J102" s="120"/>
      <c r="K102" s="249"/>
    </row>
    <row r="103" spans="1:11" hidden="1">
      <c r="A103" s="39"/>
      <c r="B103" s="127"/>
      <c r="C103" s="134"/>
      <c r="D103" s="57"/>
      <c r="E103" s="57"/>
      <c r="F103" s="77"/>
      <c r="G103" s="60"/>
      <c r="H103" s="60"/>
      <c r="I103" s="120"/>
      <c r="J103" s="120"/>
      <c r="K103" s="249"/>
    </row>
    <row r="104" spans="1:11" hidden="1">
      <c r="A104" s="39"/>
      <c r="B104" s="127"/>
      <c r="C104" s="134"/>
      <c r="D104" s="57"/>
      <c r="E104" s="57"/>
      <c r="F104" s="77"/>
      <c r="G104" s="60"/>
      <c r="H104" s="60"/>
      <c r="I104" s="120"/>
      <c r="J104" s="120"/>
      <c r="K104" s="249"/>
    </row>
    <row r="105" spans="1:11" ht="15.75" hidden="1" thickBot="1">
      <c r="A105" s="40"/>
      <c r="B105" s="128"/>
      <c r="C105" s="135"/>
      <c r="D105" s="61"/>
      <c r="E105" s="61"/>
      <c r="F105" s="78"/>
      <c r="G105" s="62"/>
      <c r="H105" s="62"/>
      <c r="I105" s="121"/>
      <c r="J105" s="121"/>
      <c r="K105" s="250"/>
    </row>
    <row r="106" spans="1:11" ht="15.75" hidden="1" thickBot="1">
      <c r="A106" s="1" t="e">
        <f>H9</f>
        <v>#N/A</v>
      </c>
      <c r="B106" s="113"/>
      <c r="C106" s="45"/>
      <c r="D106" s="46"/>
      <c r="E106" s="46"/>
      <c r="F106" s="46"/>
      <c r="G106" s="47"/>
      <c r="H106" s="47"/>
      <c r="I106" s="125"/>
      <c r="J106" s="125"/>
      <c r="K106" s="253"/>
    </row>
    <row r="107" spans="1:11" hidden="1">
      <c r="A107" s="38"/>
      <c r="B107" s="126"/>
      <c r="C107" s="136"/>
      <c r="D107" s="58"/>
      <c r="E107" s="58"/>
      <c r="F107" s="79"/>
      <c r="G107" s="59"/>
      <c r="H107" s="66"/>
      <c r="I107" s="123"/>
      <c r="J107" s="221"/>
      <c r="K107" s="248"/>
    </row>
    <row r="108" spans="1:11" hidden="1">
      <c r="A108" s="39"/>
      <c r="B108" s="127"/>
      <c r="C108" s="134"/>
      <c r="D108" s="57"/>
      <c r="E108" s="57"/>
      <c r="F108" s="77"/>
      <c r="G108" s="60"/>
      <c r="H108" s="60"/>
      <c r="I108" s="120"/>
      <c r="J108" s="120"/>
      <c r="K108" s="249"/>
    </row>
    <row r="109" spans="1:11" hidden="1">
      <c r="A109" s="39"/>
      <c r="B109" s="127"/>
      <c r="C109" s="134"/>
      <c r="D109" s="57"/>
      <c r="E109" s="57"/>
      <c r="F109" s="77"/>
      <c r="G109" s="60"/>
      <c r="H109" s="60"/>
      <c r="I109" s="120"/>
      <c r="J109" s="120"/>
      <c r="K109" s="249"/>
    </row>
    <row r="110" spans="1:11" hidden="1">
      <c r="A110" s="39"/>
      <c r="B110" s="127"/>
      <c r="C110" s="134"/>
      <c r="D110" s="57"/>
      <c r="E110" s="57"/>
      <c r="F110" s="77"/>
      <c r="G110" s="60"/>
      <c r="H110" s="60"/>
      <c r="I110" s="120"/>
      <c r="J110" s="120"/>
      <c r="K110" s="249"/>
    </row>
    <row r="111" spans="1:11" hidden="1">
      <c r="A111" s="39"/>
      <c r="B111" s="127"/>
      <c r="C111" s="134"/>
      <c r="D111" s="57"/>
      <c r="E111" s="57"/>
      <c r="F111" s="77"/>
      <c r="G111" s="60"/>
      <c r="H111" s="60"/>
      <c r="I111" s="120"/>
      <c r="J111" s="120"/>
      <c r="K111" s="249"/>
    </row>
    <row r="112" spans="1:11" ht="15.75" hidden="1" thickBot="1">
      <c r="A112" s="40"/>
      <c r="B112" s="128"/>
      <c r="C112" s="135"/>
      <c r="D112" s="61"/>
      <c r="E112" s="61"/>
      <c r="F112" s="78"/>
      <c r="G112" s="62"/>
      <c r="H112" s="62"/>
      <c r="I112" s="121"/>
      <c r="J112" s="121"/>
      <c r="K112" s="250"/>
    </row>
    <row r="113" spans="1:11" ht="15.75" hidden="1" thickBot="1">
      <c r="A113" s="1" t="e">
        <f>I9</f>
        <v>#N/A</v>
      </c>
      <c r="B113" s="113"/>
      <c r="C113" s="45"/>
      <c r="D113" s="46"/>
      <c r="E113" s="46"/>
      <c r="F113" s="46"/>
      <c r="G113" s="47"/>
      <c r="H113" s="47"/>
      <c r="I113" s="125"/>
      <c r="J113" s="125"/>
      <c r="K113" s="253"/>
    </row>
    <row r="114" spans="1:11" hidden="1">
      <c r="A114" s="38"/>
      <c r="B114" s="126"/>
      <c r="C114" s="136"/>
      <c r="D114" s="58"/>
      <c r="E114" s="58"/>
      <c r="F114" s="79"/>
      <c r="G114" s="59"/>
      <c r="H114" s="66"/>
      <c r="I114" s="123"/>
      <c r="J114" s="221"/>
      <c r="K114" s="248"/>
    </row>
    <row r="115" spans="1:11" hidden="1">
      <c r="A115" s="39"/>
      <c r="B115" s="127"/>
      <c r="C115" s="134"/>
      <c r="D115" s="57"/>
      <c r="E115" s="57"/>
      <c r="F115" s="77"/>
      <c r="G115" s="60"/>
      <c r="H115" s="60"/>
      <c r="I115" s="120"/>
      <c r="J115" s="120"/>
      <c r="K115" s="249"/>
    </row>
    <row r="116" spans="1:11" hidden="1">
      <c r="A116" s="39"/>
      <c r="B116" s="127"/>
      <c r="C116" s="134"/>
      <c r="D116" s="57"/>
      <c r="E116" s="57"/>
      <c r="F116" s="77"/>
      <c r="G116" s="60"/>
      <c r="H116" s="60"/>
      <c r="I116" s="120"/>
      <c r="J116" s="120"/>
      <c r="K116" s="249"/>
    </row>
    <row r="117" spans="1:11" hidden="1">
      <c r="A117" s="39"/>
      <c r="B117" s="127"/>
      <c r="C117" s="134"/>
      <c r="D117" s="57"/>
      <c r="E117" s="57"/>
      <c r="F117" s="77"/>
      <c r="G117" s="60"/>
      <c r="H117" s="60"/>
      <c r="I117" s="120"/>
      <c r="J117" s="120"/>
      <c r="K117" s="249"/>
    </row>
    <row r="118" spans="1:11" hidden="1">
      <c r="A118" s="39"/>
      <c r="B118" s="127"/>
      <c r="C118" s="134"/>
      <c r="D118" s="57"/>
      <c r="E118" s="57"/>
      <c r="F118" s="77"/>
      <c r="G118" s="60"/>
      <c r="H118" s="60"/>
      <c r="I118" s="120"/>
      <c r="J118" s="120"/>
      <c r="K118" s="249"/>
    </row>
    <row r="119" spans="1:11" ht="15.75" hidden="1" thickBot="1">
      <c r="A119" s="40"/>
      <c r="B119" s="128"/>
      <c r="C119" s="135"/>
      <c r="D119" s="61"/>
      <c r="E119" s="61"/>
      <c r="F119" s="78"/>
      <c r="G119" s="62"/>
      <c r="H119" s="62"/>
      <c r="I119" s="121"/>
      <c r="J119" s="121"/>
      <c r="K119" s="250"/>
    </row>
    <row r="120" spans="1:11" ht="15.75" hidden="1" thickBot="1">
      <c r="A120" s="1" t="e">
        <f>J9</f>
        <v>#N/A</v>
      </c>
      <c r="B120" s="113"/>
      <c r="C120" s="45"/>
      <c r="D120" s="46"/>
      <c r="E120" s="46"/>
      <c r="F120" s="46"/>
      <c r="G120" s="47"/>
      <c r="H120" s="47"/>
      <c r="I120" s="125"/>
      <c r="J120" s="125"/>
      <c r="K120" s="253"/>
    </row>
    <row r="121" spans="1:11" hidden="1">
      <c r="A121" s="38"/>
      <c r="B121" s="126"/>
      <c r="C121" s="136"/>
      <c r="D121" s="58"/>
      <c r="E121" s="58"/>
      <c r="F121" s="79"/>
      <c r="G121" s="59"/>
      <c r="H121" s="66"/>
      <c r="I121" s="123"/>
      <c r="J121" s="221"/>
      <c r="K121" s="248"/>
    </row>
    <row r="122" spans="1:11" hidden="1">
      <c r="A122" s="39"/>
      <c r="B122" s="127"/>
      <c r="C122" s="134"/>
      <c r="D122" s="57"/>
      <c r="E122" s="57"/>
      <c r="F122" s="77"/>
      <c r="G122" s="60"/>
      <c r="H122" s="60"/>
      <c r="I122" s="120"/>
      <c r="J122" s="120"/>
      <c r="K122" s="249"/>
    </row>
    <row r="123" spans="1:11" hidden="1">
      <c r="A123" s="39"/>
      <c r="B123" s="127"/>
      <c r="C123" s="134"/>
      <c r="D123" s="57"/>
      <c r="E123" s="57"/>
      <c r="F123" s="77"/>
      <c r="G123" s="60"/>
      <c r="H123" s="60"/>
      <c r="I123" s="120"/>
      <c r="J123" s="120"/>
      <c r="K123" s="249"/>
    </row>
    <row r="124" spans="1:11" hidden="1">
      <c r="A124" s="39"/>
      <c r="B124" s="127"/>
      <c r="C124" s="134"/>
      <c r="D124" s="57"/>
      <c r="E124" s="57"/>
      <c r="F124" s="77"/>
      <c r="G124" s="60"/>
      <c r="H124" s="60"/>
      <c r="I124" s="120"/>
      <c r="J124" s="120"/>
      <c r="K124" s="249"/>
    </row>
    <row r="125" spans="1:11" hidden="1">
      <c r="A125" s="39"/>
      <c r="B125" s="127"/>
      <c r="C125" s="134"/>
      <c r="D125" s="57"/>
      <c r="E125" s="57"/>
      <c r="F125" s="77"/>
      <c r="G125" s="60"/>
      <c r="H125" s="60"/>
      <c r="I125" s="120"/>
      <c r="J125" s="120"/>
      <c r="K125" s="249"/>
    </row>
    <row r="126" spans="1:11" ht="15.75" thickBot="1">
      <c r="A126" s="40"/>
      <c r="B126" s="128"/>
      <c r="C126" s="135"/>
      <c r="D126" s="61"/>
      <c r="E126" s="61"/>
      <c r="F126" s="78"/>
      <c r="G126" s="62"/>
      <c r="H126" s="62"/>
      <c r="I126" s="121"/>
      <c r="J126" s="121"/>
      <c r="K126" s="250"/>
    </row>
    <row r="127" spans="1:11">
      <c r="A127" s="81"/>
      <c r="B127" s="81"/>
      <c r="C127" s="81"/>
      <c r="D127" s="81"/>
      <c r="E127" s="81"/>
      <c r="F127" s="81"/>
      <c r="G127" s="81"/>
    </row>
  </sheetData>
  <mergeCells count="6">
    <mergeCell ref="A50:A51"/>
    <mergeCell ref="A7:A9"/>
    <mergeCell ref="B7:B9"/>
    <mergeCell ref="C7:K7"/>
    <mergeCell ref="K8:K9"/>
    <mergeCell ref="A34:A35"/>
  </mergeCells>
  <dataValidations count="4">
    <dataValidation type="whole" allowBlank="1" showInputMessage="1" showErrorMessage="1" sqref="B12:K19 B21:K33 C10:K10">
      <formula1>0</formula1>
      <formula2>100</formula2>
    </dataValidation>
    <dataValidation type="list" allowBlank="1" showInputMessage="1" showErrorMessage="1" sqref="H114:H119">
      <formula1>$AA$2:$AA$9</formula1>
    </dataValidation>
    <dataValidation type="list" allowBlank="1" showInputMessage="1" showErrorMessage="1" sqref="H72:H77 H107:H112 H100:H105 H93:H98 H86:H91 H79:H84">
      <formula1>$AA$2:$AA$12</formula1>
    </dataValidation>
    <dataValidation type="list" allowBlank="1" showInputMessage="1" showErrorMessage="1" sqref="K72:K77 K121:K126 K114:K119 K107:K112 K100:K105 K93:K98 K86:K91 K79:K84">
      <formula1>$AA$17:$AA$18</formula1>
    </dataValidation>
  </dataValidations>
  <pageMargins left="0.7" right="0.7" top="0.75" bottom="0.75" header="0.3" footer="0.3"/>
  <legacyDrawing r:id="rId1"/>
  <extLst>
    <ext xmlns:x14="http://schemas.microsoft.com/office/spreadsheetml/2009/9/main" uri="{CCE6A557-97BC-4b89-ADB6-D9C93CAAB3DF}">
      <x14:dataValidations xmlns:xm="http://schemas.microsoft.com/office/excel/2006/main" count="10">
        <x14:dataValidation type="list" allowBlank="1" showInputMessage="1" showErrorMessage="1">
          <x14:formula1>
            <xm:f>'Look-upSheet'!$O$2:$O$72</xm:f>
          </x14:formula1>
          <xm:sqref>B4</xm:sqref>
        </x14:dataValidation>
        <x14:dataValidation type="list" allowBlank="1" showInputMessage="1" showErrorMessage="1">
          <x14:formula1>
            <xm:f>'Look-upSheet'!$D$2:$D$25</xm:f>
          </x14:formula1>
          <xm:sqref>B3</xm:sqref>
        </x14:dataValidation>
        <x14:dataValidation type="list" allowBlank="1" showInputMessage="1" showErrorMessage="1">
          <x14:formula1>
            <xm:f>'Look-upSheet'!$B$2:$B$6</xm:f>
          </x14:formula1>
          <xm:sqref>B2</xm:sqref>
        </x14:dataValidation>
        <x14:dataValidation type="list" allowBlank="1" showInputMessage="1" showErrorMessage="1">
          <x14:formula1>
            <xm:f>'Look-upSheet'!$A$9:$A$15</xm:f>
          </x14:formula1>
          <xm:sqref>E2</xm:sqref>
        </x14:dataValidation>
        <x14:dataValidation type="list" allowBlank="1" showInputMessage="1" showErrorMessage="1">
          <x14:formula1>
            <xm:f>'Look-upSheet'!$Z$2:$Z$9</xm:f>
          </x14:formula1>
          <xm:sqref>H121:H126</xm:sqref>
        </x14:dataValidation>
        <x14:dataValidation type="list" allowBlank="1" showInputMessage="1" showErrorMessage="1">
          <x14:formula1>
            <xm:f>'Look-upSheet'!$Z$2:$Z$12</xm:f>
          </x14:formula1>
          <xm:sqref>H65:H70</xm:sqref>
        </x14:dataValidation>
        <x14:dataValidation type="list" allowBlank="1" showInputMessage="1" showErrorMessage="1">
          <x14:formula1>
            <xm:f>'Look-upSheet'!$Z$17:$Z$18</xm:f>
          </x14:formula1>
          <xm:sqref>K65:K70</xm:sqref>
        </x14:dataValidation>
        <x14:dataValidation type="list" allowBlank="1" showInputMessage="1" showErrorMessage="1">
          <x14:formula1>
            <xm:f>'Look-upSheet'!$K$2:$K$61</xm:f>
          </x14:formula1>
          <xm:sqref>C121:C126 C72:C77 C79:C84 C86:C91 C93:C98 C100:C105 C107:C112 C114:C119 C65:C70</xm:sqref>
        </x14:dataValidation>
        <x14:dataValidation type="list" allowBlank="1" showInputMessage="1" showErrorMessage="1">
          <x14:formula1>
            <xm:f>'Look-upSheet'!$A$19:$A$20</xm:f>
          </x14:formula1>
          <xm:sqref>D65:G70 D72:G77 B121:B126 B114:B119 B107:B112 B100:B105 B93:B98 B86:B91 B79:B84 B72:B77 D121:G126 D114:G119 D107:G112 D100:G105 D93:G98 D86:G91 D79:G84 B65:B70</xm:sqref>
        </x14:dataValidation>
        <x14:dataValidation type="list" allowBlank="1" showInputMessage="1" showErrorMessage="1">
          <x14:formula1>
            <xm:f>'Look-upSheet'!$U$2:$U$401</xm:f>
          </x14:formula1>
          <xm:sqref>C8:J8</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26</vt:i4>
      </vt:variant>
    </vt:vector>
  </HeadingPairs>
  <TitlesOfParts>
    <vt:vector size="26" baseType="lpstr">
      <vt:lpstr>Notes</vt:lpstr>
      <vt:lpstr>Act 2.1.1 SLU</vt:lpstr>
      <vt:lpstr>Cover sheet</vt:lpstr>
      <vt:lpstr>Staff time </vt:lpstr>
      <vt:lpstr>Summary Sheet</vt:lpstr>
      <vt:lpstr>Consolidated Logframe</vt:lpstr>
      <vt:lpstr>Act 2.1.1 ILRI</vt:lpstr>
      <vt:lpstr>Act 2.1.2 ILRI</vt:lpstr>
      <vt:lpstr>Act 2.2.1 SLU</vt:lpstr>
      <vt:lpstr>Act 2.2.1 ICARDA</vt:lpstr>
      <vt:lpstr>Act 2.2.1 ILRI</vt:lpstr>
      <vt:lpstr>Act 2.2.4 ILRI</vt:lpstr>
      <vt:lpstr> Act 2.2.2.SLU</vt:lpstr>
      <vt:lpstr>Act 2.2.4 SLUUM</vt:lpstr>
      <vt:lpstr>Act 2.2.3 SLU</vt:lpstr>
      <vt:lpstr>Act 2.2.4 SLU</vt:lpstr>
      <vt:lpstr>Act 2.3.1 ILRI</vt:lpstr>
      <vt:lpstr>Act 2.3.2 ILRI</vt:lpstr>
      <vt:lpstr>Act 2.3.3 ILRI</vt:lpstr>
      <vt:lpstr>Act 2.3.4 ILRI</vt:lpstr>
      <vt:lpstr>Act 2.3.5 ILRI</vt:lpstr>
      <vt:lpstr>Act 2.3.6 ILRI</vt:lpstr>
      <vt:lpstr>Act 2.4.1 ILRI</vt:lpstr>
      <vt:lpstr>Ulfs Management Time </vt:lpstr>
      <vt:lpstr>Look-upSheet</vt:lpstr>
      <vt:lpstr>Sheet1</vt:lpstr>
    </vt:vector>
  </TitlesOfParts>
  <Manager/>
  <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Poole, Jane (ILRI - ICRAF)</dc:creator>
  <cp:keywords/>
  <dc:description/>
  <cp:lastModifiedBy>Ndungu, Esther (ILRI)</cp:lastModifiedBy>
  <cp:revision/>
  <dcterms:created xsi:type="dcterms:W3CDTF">2016-11-09T12:57:51Z</dcterms:created>
  <dcterms:modified xsi:type="dcterms:W3CDTF">2017-03-16T08:10:21Z</dcterms:modified>
  <cp:category/>
  <cp:contentStatus/>
</cp:coreProperties>
</file>